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ZÁLOHA_21.10.2021\Saxová 3_2020\Desktop\VO_PF\Materská škôlka\Podklady\"/>
    </mc:Choice>
  </mc:AlternateContent>
  <bookViews>
    <workbookView xWindow="0" yWindow="0" windowWidth="28800" windowHeight="12330" activeTab="1"/>
  </bookViews>
  <sheets>
    <sheet name="Rekapitulácia stavby" sheetId="1" r:id="rId1"/>
    <sheet name="24422 - Materská škola Šp..." sheetId="2" r:id="rId2"/>
    <sheet name="RS6 - Rozvádzač" sheetId="3" r:id="rId3"/>
  </sheets>
  <definedNames>
    <definedName name="_xlnm._FilterDatabase" localSheetId="1" hidden="1">'24422 - Materská škola Šp...'!$C$117:$L$227</definedName>
    <definedName name="_xlnm._FilterDatabase" localSheetId="2" hidden="1">'RS6 - Rozvádzač'!$C$117:$L$139</definedName>
    <definedName name="_xlnm.Print_Titles" localSheetId="1">'24422 - Materská škola Šp...'!$117:$117</definedName>
    <definedName name="_xlnm.Print_Titles" localSheetId="0">'Rekapitulácia stavby'!$92:$92</definedName>
    <definedName name="_xlnm.Print_Titles" localSheetId="2">'RS6 - Rozvádzač'!$117:$117</definedName>
    <definedName name="_xlnm.Print_Area" localSheetId="1">'24422 - Materská škola Šp...'!$C$4:$K$76,'24422 - Materská škola Šp...'!$C$82:$K$101,'24422 - Materská škola Šp...'!$C$107:$K$227</definedName>
    <definedName name="_xlnm.Print_Area" localSheetId="0">'Rekapitulácia stavby'!$D$4:$AO$76,'Rekapitulácia stavby'!$C$82:$AQ$97</definedName>
    <definedName name="_xlnm.Print_Area" localSheetId="2">'RS6 - Rozvádzač'!$C$4:$K$76,'RS6 - Rozvádzač'!$C$82:$K$99,'RS6 - Rozvádzač'!$C$105:$K$139</definedName>
  </definedNames>
  <calcPr calcId="162913"/>
</workbook>
</file>

<file path=xl/calcChain.xml><?xml version="1.0" encoding="utf-8"?>
<calcChain xmlns="http://schemas.openxmlformats.org/spreadsheetml/2006/main">
  <c r="K39" i="3" l="1"/>
  <c r="K38" i="3"/>
  <c r="BA96" i="1" s="1"/>
  <c r="K37" i="3"/>
  <c r="AZ96" i="1" s="1"/>
  <c r="BI139" i="3"/>
  <c r="BH139" i="3"/>
  <c r="BG139" i="3"/>
  <c r="BE139" i="3"/>
  <c r="X139" i="3"/>
  <c r="V139" i="3"/>
  <c r="T139" i="3"/>
  <c r="P139" i="3"/>
  <c r="BI138" i="3"/>
  <c r="BH138" i="3"/>
  <c r="BG138" i="3"/>
  <c r="BE138" i="3"/>
  <c r="X138" i="3"/>
  <c r="V138" i="3"/>
  <c r="T138" i="3"/>
  <c r="P138" i="3"/>
  <c r="BI136" i="3"/>
  <c r="BH136" i="3"/>
  <c r="BG136" i="3"/>
  <c r="BE136" i="3"/>
  <c r="X136" i="3"/>
  <c r="V136" i="3"/>
  <c r="T136" i="3"/>
  <c r="P136" i="3"/>
  <c r="BI135" i="3"/>
  <c r="BH135" i="3"/>
  <c r="BG135" i="3"/>
  <c r="BE135" i="3"/>
  <c r="X135" i="3"/>
  <c r="V135" i="3"/>
  <c r="T135" i="3"/>
  <c r="P135" i="3"/>
  <c r="BI134" i="3"/>
  <c r="BH134" i="3"/>
  <c r="BG134" i="3"/>
  <c r="BE134" i="3"/>
  <c r="X134" i="3"/>
  <c r="V134" i="3"/>
  <c r="T134" i="3"/>
  <c r="P134" i="3"/>
  <c r="BI133" i="3"/>
  <c r="BH133" i="3"/>
  <c r="BG133" i="3"/>
  <c r="BE133" i="3"/>
  <c r="X133" i="3"/>
  <c r="V133" i="3"/>
  <c r="T133" i="3"/>
  <c r="P133" i="3"/>
  <c r="BI132" i="3"/>
  <c r="BH132" i="3"/>
  <c r="BG132" i="3"/>
  <c r="BE132" i="3"/>
  <c r="X132" i="3"/>
  <c r="V132" i="3"/>
  <c r="T132" i="3"/>
  <c r="P132" i="3"/>
  <c r="BI131" i="3"/>
  <c r="BH131" i="3"/>
  <c r="BG131" i="3"/>
  <c r="BE131" i="3"/>
  <c r="X131" i="3"/>
  <c r="V131" i="3"/>
  <c r="T131" i="3"/>
  <c r="P131" i="3"/>
  <c r="BI130" i="3"/>
  <c r="BH130" i="3"/>
  <c r="BG130" i="3"/>
  <c r="BE130" i="3"/>
  <c r="X130" i="3"/>
  <c r="V130" i="3"/>
  <c r="T130" i="3"/>
  <c r="P130" i="3"/>
  <c r="BI128" i="3"/>
  <c r="BH128" i="3"/>
  <c r="BG128" i="3"/>
  <c r="BE128" i="3"/>
  <c r="X128" i="3"/>
  <c r="V128" i="3"/>
  <c r="T128" i="3"/>
  <c r="P128" i="3"/>
  <c r="BI126" i="3"/>
  <c r="BH126" i="3"/>
  <c r="BG126" i="3"/>
  <c r="BE126" i="3"/>
  <c r="X126" i="3"/>
  <c r="V126" i="3"/>
  <c r="T126" i="3"/>
  <c r="P126" i="3"/>
  <c r="BI125" i="3"/>
  <c r="BH125" i="3"/>
  <c r="BG125" i="3"/>
  <c r="BE125" i="3"/>
  <c r="X125" i="3"/>
  <c r="V125" i="3"/>
  <c r="T125" i="3"/>
  <c r="P125" i="3"/>
  <c r="BI124" i="3"/>
  <c r="BH124" i="3"/>
  <c r="BG124" i="3"/>
  <c r="BE124" i="3"/>
  <c r="X124" i="3"/>
  <c r="V124" i="3"/>
  <c r="T124" i="3"/>
  <c r="P124" i="3"/>
  <c r="BI123" i="3"/>
  <c r="BH123" i="3"/>
  <c r="BG123" i="3"/>
  <c r="BE123" i="3"/>
  <c r="X123" i="3"/>
  <c r="V123" i="3"/>
  <c r="T123" i="3"/>
  <c r="P123" i="3"/>
  <c r="BI122" i="3"/>
  <c r="BH122" i="3"/>
  <c r="BG122" i="3"/>
  <c r="BE122" i="3"/>
  <c r="X122" i="3"/>
  <c r="V122" i="3"/>
  <c r="T122" i="3"/>
  <c r="P122" i="3"/>
  <c r="BI121" i="3"/>
  <c r="BH121" i="3"/>
  <c r="BG121" i="3"/>
  <c r="BE121" i="3"/>
  <c r="X121" i="3"/>
  <c r="V121" i="3"/>
  <c r="T121" i="3"/>
  <c r="P121" i="3"/>
  <c r="J115" i="3"/>
  <c r="F114" i="3"/>
  <c r="F112" i="3"/>
  <c r="E110" i="3"/>
  <c r="J92" i="3"/>
  <c r="F91" i="3"/>
  <c r="F89" i="3"/>
  <c r="E87" i="3"/>
  <c r="J21" i="3"/>
  <c r="E21" i="3"/>
  <c r="J91" i="3" s="1"/>
  <c r="J20" i="3"/>
  <c r="J18" i="3"/>
  <c r="E18" i="3"/>
  <c r="F115" i="3" s="1"/>
  <c r="J17" i="3"/>
  <c r="J12" i="3"/>
  <c r="J112" i="3" s="1"/>
  <c r="E7" i="3"/>
  <c r="E108" i="3"/>
  <c r="K37" i="2"/>
  <c r="K36" i="2"/>
  <c r="BA95" i="1" s="1"/>
  <c r="K35" i="2"/>
  <c r="AZ95" i="1" s="1"/>
  <c r="BI227" i="2"/>
  <c r="BH227" i="2"/>
  <c r="BG227" i="2"/>
  <c r="BE227" i="2"/>
  <c r="X227" i="2"/>
  <c r="X226" i="2" s="1"/>
  <c r="V227" i="2"/>
  <c r="V226" i="2" s="1"/>
  <c r="T227" i="2"/>
  <c r="T226" i="2" s="1"/>
  <c r="P227" i="2"/>
  <c r="K227" i="2" s="1"/>
  <c r="BF227" i="2" s="1"/>
  <c r="BI225" i="2"/>
  <c r="BH225" i="2"/>
  <c r="BG225" i="2"/>
  <c r="BE225" i="2"/>
  <c r="X225" i="2"/>
  <c r="V225" i="2"/>
  <c r="T225" i="2"/>
  <c r="P225" i="2"/>
  <c r="K225" i="2" s="1"/>
  <c r="BF225" i="2" s="1"/>
  <c r="BI224" i="2"/>
  <c r="BH224" i="2"/>
  <c r="BG224" i="2"/>
  <c r="BE224" i="2"/>
  <c r="X224" i="2"/>
  <c r="V224" i="2"/>
  <c r="T224" i="2"/>
  <c r="P224" i="2"/>
  <c r="K224" i="2" s="1"/>
  <c r="BF224" i="2" s="1"/>
  <c r="BI223" i="2"/>
  <c r="BH223" i="2"/>
  <c r="BG223" i="2"/>
  <c r="BE223" i="2"/>
  <c r="X223" i="2"/>
  <c r="V223" i="2"/>
  <c r="T223" i="2"/>
  <c r="P223" i="2"/>
  <c r="BK223" i="2" s="1"/>
  <c r="BI222" i="2"/>
  <c r="BH222" i="2"/>
  <c r="BG222" i="2"/>
  <c r="BE222" i="2"/>
  <c r="X222" i="2"/>
  <c r="V222" i="2"/>
  <c r="T222" i="2"/>
  <c r="P222" i="2"/>
  <c r="BK222" i="2" s="1"/>
  <c r="BI221" i="2"/>
  <c r="BH221" i="2"/>
  <c r="BG221" i="2"/>
  <c r="BE221" i="2"/>
  <c r="X221" i="2"/>
  <c r="V221" i="2"/>
  <c r="T221" i="2"/>
  <c r="P221" i="2"/>
  <c r="BI220" i="2"/>
  <c r="BH220" i="2"/>
  <c r="BG220" i="2"/>
  <c r="BE220" i="2"/>
  <c r="X220" i="2"/>
  <c r="V220" i="2"/>
  <c r="T220" i="2"/>
  <c r="P220" i="2"/>
  <c r="BK220" i="2" s="1"/>
  <c r="BI219" i="2"/>
  <c r="BH219" i="2"/>
  <c r="BG219" i="2"/>
  <c r="BE219" i="2"/>
  <c r="X219" i="2"/>
  <c r="V219" i="2"/>
  <c r="T219" i="2"/>
  <c r="P219" i="2"/>
  <c r="BK219" i="2" s="1"/>
  <c r="BI218" i="2"/>
  <c r="BH218" i="2"/>
  <c r="BG218" i="2"/>
  <c r="BE218" i="2"/>
  <c r="X218" i="2"/>
  <c r="V218" i="2"/>
  <c r="T218" i="2"/>
  <c r="P218" i="2"/>
  <c r="K218" i="2" s="1"/>
  <c r="BF218" i="2" s="1"/>
  <c r="BI217" i="2"/>
  <c r="BH217" i="2"/>
  <c r="BG217" i="2"/>
  <c r="BE217" i="2"/>
  <c r="X217" i="2"/>
  <c r="V217" i="2"/>
  <c r="T217" i="2"/>
  <c r="P217" i="2"/>
  <c r="K217" i="2" s="1"/>
  <c r="BF217" i="2" s="1"/>
  <c r="BI216" i="2"/>
  <c r="BH216" i="2"/>
  <c r="BG216" i="2"/>
  <c r="BE216" i="2"/>
  <c r="X216" i="2"/>
  <c r="V216" i="2"/>
  <c r="T216" i="2"/>
  <c r="P216" i="2"/>
  <c r="BK216" i="2" s="1"/>
  <c r="BI215" i="2"/>
  <c r="BH215" i="2"/>
  <c r="BG215" i="2"/>
  <c r="BE215" i="2"/>
  <c r="X215" i="2"/>
  <c r="V215" i="2"/>
  <c r="T215" i="2"/>
  <c r="P215" i="2"/>
  <c r="K215" i="2" s="1"/>
  <c r="BF215" i="2" s="1"/>
  <c r="BI214" i="2"/>
  <c r="BH214" i="2"/>
  <c r="BG214" i="2"/>
  <c r="BE214" i="2"/>
  <c r="X214" i="2"/>
  <c r="V214" i="2"/>
  <c r="T214" i="2"/>
  <c r="P214" i="2"/>
  <c r="BK214" i="2" s="1"/>
  <c r="BI212" i="2"/>
  <c r="BH212" i="2"/>
  <c r="BG212" i="2"/>
  <c r="BE212" i="2"/>
  <c r="X212" i="2"/>
  <c r="V212" i="2"/>
  <c r="T212" i="2"/>
  <c r="P212" i="2"/>
  <c r="BK212" i="2" s="1"/>
  <c r="BI211" i="2"/>
  <c r="BH211" i="2"/>
  <c r="BG211" i="2"/>
  <c r="BE211" i="2"/>
  <c r="X211" i="2"/>
  <c r="V211" i="2"/>
  <c r="T211" i="2"/>
  <c r="P211" i="2"/>
  <c r="K211" i="2" s="1"/>
  <c r="BF211" i="2" s="1"/>
  <c r="BI209" i="2"/>
  <c r="BH209" i="2"/>
  <c r="BG209" i="2"/>
  <c r="BE209" i="2"/>
  <c r="X209" i="2"/>
  <c r="V209" i="2"/>
  <c r="T209" i="2"/>
  <c r="P209" i="2"/>
  <c r="K209" i="2" s="1"/>
  <c r="BF209" i="2" s="1"/>
  <c r="BI208" i="2"/>
  <c r="BH208" i="2"/>
  <c r="BG208" i="2"/>
  <c r="BE208" i="2"/>
  <c r="X208" i="2"/>
  <c r="V208" i="2"/>
  <c r="T208" i="2"/>
  <c r="P208" i="2"/>
  <c r="K208" i="2" s="1"/>
  <c r="BF208" i="2" s="1"/>
  <c r="BI207" i="2"/>
  <c r="BH207" i="2"/>
  <c r="BG207" i="2"/>
  <c r="BE207" i="2"/>
  <c r="X207" i="2"/>
  <c r="V207" i="2"/>
  <c r="T207" i="2"/>
  <c r="P207" i="2"/>
  <c r="BK207" i="2" s="1"/>
  <c r="BI205" i="2"/>
  <c r="BH205" i="2"/>
  <c r="BG205" i="2"/>
  <c r="BE205" i="2"/>
  <c r="X205" i="2"/>
  <c r="V205" i="2"/>
  <c r="T205" i="2"/>
  <c r="P205" i="2"/>
  <c r="K205" i="2" s="1"/>
  <c r="BF205" i="2" s="1"/>
  <c r="BI204" i="2"/>
  <c r="BH204" i="2"/>
  <c r="BG204" i="2"/>
  <c r="BE204" i="2"/>
  <c r="X204" i="2"/>
  <c r="V204" i="2"/>
  <c r="T204" i="2"/>
  <c r="P204" i="2"/>
  <c r="BK204" i="2" s="1"/>
  <c r="BI203" i="2"/>
  <c r="BH203" i="2"/>
  <c r="BG203" i="2"/>
  <c r="BE203" i="2"/>
  <c r="X203" i="2"/>
  <c r="V203" i="2"/>
  <c r="T203" i="2"/>
  <c r="P203" i="2"/>
  <c r="K203" i="2" s="1"/>
  <c r="BF203" i="2" s="1"/>
  <c r="BI202" i="2"/>
  <c r="BH202" i="2"/>
  <c r="BG202" i="2"/>
  <c r="BE202" i="2"/>
  <c r="X202" i="2"/>
  <c r="V202" i="2"/>
  <c r="T202" i="2"/>
  <c r="P202" i="2"/>
  <c r="BK202" i="2" s="1"/>
  <c r="BI201" i="2"/>
  <c r="BH201" i="2"/>
  <c r="BG201" i="2"/>
  <c r="BE201" i="2"/>
  <c r="X201" i="2"/>
  <c r="V201" i="2"/>
  <c r="T201" i="2"/>
  <c r="P201" i="2"/>
  <c r="K201" i="2" s="1"/>
  <c r="BF201" i="2" s="1"/>
  <c r="BI199" i="2"/>
  <c r="BH199" i="2"/>
  <c r="BG199" i="2"/>
  <c r="BE199" i="2"/>
  <c r="X199" i="2"/>
  <c r="V199" i="2"/>
  <c r="T199" i="2"/>
  <c r="P199" i="2"/>
  <c r="BK199" i="2" s="1"/>
  <c r="BI198" i="2"/>
  <c r="BH198" i="2"/>
  <c r="BG198" i="2"/>
  <c r="BE198" i="2"/>
  <c r="X198" i="2"/>
  <c r="V198" i="2"/>
  <c r="T198" i="2"/>
  <c r="P198" i="2"/>
  <c r="BK198" i="2" s="1"/>
  <c r="BI197" i="2"/>
  <c r="BH197" i="2"/>
  <c r="BG197" i="2"/>
  <c r="BE197" i="2"/>
  <c r="X197" i="2"/>
  <c r="V197" i="2"/>
  <c r="T197" i="2"/>
  <c r="P197" i="2"/>
  <c r="K197" i="2" s="1"/>
  <c r="BF197" i="2" s="1"/>
  <c r="BI196" i="2"/>
  <c r="BH196" i="2"/>
  <c r="BG196" i="2"/>
  <c r="BE196" i="2"/>
  <c r="X196" i="2"/>
  <c r="V196" i="2"/>
  <c r="T196" i="2"/>
  <c r="P196" i="2"/>
  <c r="K196" i="2" s="1"/>
  <c r="BF196" i="2" s="1"/>
  <c r="BI195" i="2"/>
  <c r="BH195" i="2"/>
  <c r="BG195" i="2"/>
  <c r="BE195" i="2"/>
  <c r="X195" i="2"/>
  <c r="V195" i="2"/>
  <c r="T195" i="2"/>
  <c r="P195" i="2"/>
  <c r="K195" i="2" s="1"/>
  <c r="BF195" i="2" s="1"/>
  <c r="BI194" i="2"/>
  <c r="BH194" i="2"/>
  <c r="BG194" i="2"/>
  <c r="BE194" i="2"/>
  <c r="X194" i="2"/>
  <c r="V194" i="2"/>
  <c r="T194" i="2"/>
  <c r="P194" i="2"/>
  <c r="BK194" i="2" s="1"/>
  <c r="BI193" i="2"/>
  <c r="BH193" i="2"/>
  <c r="BG193" i="2"/>
  <c r="BE193" i="2"/>
  <c r="X193" i="2"/>
  <c r="V193" i="2"/>
  <c r="T193" i="2"/>
  <c r="P193" i="2"/>
  <c r="K193" i="2" s="1"/>
  <c r="BF193" i="2" s="1"/>
  <c r="BI192" i="2"/>
  <c r="BH192" i="2"/>
  <c r="BG192" i="2"/>
  <c r="BE192" i="2"/>
  <c r="X192" i="2"/>
  <c r="V192" i="2"/>
  <c r="T192" i="2"/>
  <c r="P192" i="2"/>
  <c r="BK192" i="2" s="1"/>
  <c r="BI191" i="2"/>
  <c r="BH191" i="2"/>
  <c r="BG191" i="2"/>
  <c r="BE191" i="2"/>
  <c r="X191" i="2"/>
  <c r="V191" i="2"/>
  <c r="T191" i="2"/>
  <c r="P191" i="2"/>
  <c r="K191" i="2" s="1"/>
  <c r="BF191" i="2" s="1"/>
  <c r="BI190" i="2"/>
  <c r="BH190" i="2"/>
  <c r="BG190" i="2"/>
  <c r="BE190" i="2"/>
  <c r="X190" i="2"/>
  <c r="V190" i="2"/>
  <c r="T190" i="2"/>
  <c r="P190" i="2"/>
  <c r="BK190" i="2" s="1"/>
  <c r="BI189" i="2"/>
  <c r="BH189" i="2"/>
  <c r="BG189" i="2"/>
  <c r="BE189" i="2"/>
  <c r="X189" i="2"/>
  <c r="V189" i="2"/>
  <c r="T189" i="2"/>
  <c r="P189" i="2"/>
  <c r="BK189" i="2" s="1"/>
  <c r="BI188" i="2"/>
  <c r="BH188" i="2"/>
  <c r="BG188" i="2"/>
  <c r="BE188" i="2"/>
  <c r="X188" i="2"/>
  <c r="V188" i="2"/>
  <c r="T188" i="2"/>
  <c r="P188" i="2"/>
  <c r="K188" i="2" s="1"/>
  <c r="BF188" i="2" s="1"/>
  <c r="BI187" i="2"/>
  <c r="BH187" i="2"/>
  <c r="BG187" i="2"/>
  <c r="BE187" i="2"/>
  <c r="X187" i="2"/>
  <c r="V187" i="2"/>
  <c r="T187" i="2"/>
  <c r="P187" i="2"/>
  <c r="K187" i="2" s="1"/>
  <c r="BF187" i="2" s="1"/>
  <c r="BI186" i="2"/>
  <c r="BH186" i="2"/>
  <c r="BG186" i="2"/>
  <c r="BE186" i="2"/>
  <c r="X186" i="2"/>
  <c r="V186" i="2"/>
  <c r="T186" i="2"/>
  <c r="P186" i="2"/>
  <c r="K186" i="2" s="1"/>
  <c r="BF186" i="2" s="1"/>
  <c r="BI185" i="2"/>
  <c r="BH185" i="2"/>
  <c r="BG185" i="2"/>
  <c r="BE185" i="2"/>
  <c r="X185" i="2"/>
  <c r="V185" i="2"/>
  <c r="T185" i="2"/>
  <c r="P185" i="2"/>
  <c r="BK185" i="2" s="1"/>
  <c r="BI184" i="2"/>
  <c r="BH184" i="2"/>
  <c r="BG184" i="2"/>
  <c r="BE184" i="2"/>
  <c r="X184" i="2"/>
  <c r="V184" i="2"/>
  <c r="T184" i="2"/>
  <c r="P184" i="2"/>
  <c r="BK184" i="2" s="1"/>
  <c r="BI183" i="2"/>
  <c r="BH183" i="2"/>
  <c r="BG183" i="2"/>
  <c r="BE183" i="2"/>
  <c r="X183" i="2"/>
  <c r="V183" i="2"/>
  <c r="T183" i="2"/>
  <c r="P183" i="2"/>
  <c r="K183" i="2" s="1"/>
  <c r="BF183" i="2" s="1"/>
  <c r="BI182" i="2"/>
  <c r="BH182" i="2"/>
  <c r="BG182" i="2"/>
  <c r="BE182" i="2"/>
  <c r="X182" i="2"/>
  <c r="V182" i="2"/>
  <c r="T182" i="2"/>
  <c r="P182" i="2"/>
  <c r="K182" i="2" s="1"/>
  <c r="BF182" i="2" s="1"/>
  <c r="BI181" i="2"/>
  <c r="BH181" i="2"/>
  <c r="BG181" i="2"/>
  <c r="BE181" i="2"/>
  <c r="X181" i="2"/>
  <c r="V181" i="2"/>
  <c r="T181" i="2"/>
  <c r="P181" i="2"/>
  <c r="BK181" i="2" s="1"/>
  <c r="BI180" i="2"/>
  <c r="BH180" i="2"/>
  <c r="BG180" i="2"/>
  <c r="BE180" i="2"/>
  <c r="X180" i="2"/>
  <c r="V180" i="2"/>
  <c r="T180" i="2"/>
  <c r="P180" i="2"/>
  <c r="BK180" i="2" s="1"/>
  <c r="BI179" i="2"/>
  <c r="BH179" i="2"/>
  <c r="BG179" i="2"/>
  <c r="BE179" i="2"/>
  <c r="X179" i="2"/>
  <c r="V179" i="2"/>
  <c r="T179" i="2"/>
  <c r="P179" i="2"/>
  <c r="K179" i="2" s="1"/>
  <c r="BF179" i="2" s="1"/>
  <c r="BI178" i="2"/>
  <c r="BH178" i="2"/>
  <c r="BG178" i="2"/>
  <c r="BE178" i="2"/>
  <c r="X178" i="2"/>
  <c r="V178" i="2"/>
  <c r="T178" i="2"/>
  <c r="P178" i="2"/>
  <c r="BK178" i="2" s="1"/>
  <c r="BI177" i="2"/>
  <c r="BH177" i="2"/>
  <c r="BG177" i="2"/>
  <c r="BE177" i="2"/>
  <c r="X177" i="2"/>
  <c r="V177" i="2"/>
  <c r="T177" i="2"/>
  <c r="P177" i="2"/>
  <c r="K177" i="2" s="1"/>
  <c r="BF177" i="2" s="1"/>
  <c r="BI176" i="2"/>
  <c r="BH176" i="2"/>
  <c r="BG176" i="2"/>
  <c r="BE176" i="2"/>
  <c r="X176" i="2"/>
  <c r="V176" i="2"/>
  <c r="T176" i="2"/>
  <c r="P176" i="2"/>
  <c r="BK176" i="2" s="1"/>
  <c r="BI175" i="2"/>
  <c r="BH175" i="2"/>
  <c r="BG175" i="2"/>
  <c r="BE175" i="2"/>
  <c r="X175" i="2"/>
  <c r="V175" i="2"/>
  <c r="T175" i="2"/>
  <c r="P175" i="2"/>
  <c r="K175" i="2" s="1"/>
  <c r="BF175" i="2" s="1"/>
  <c r="BI174" i="2"/>
  <c r="BH174" i="2"/>
  <c r="BG174" i="2"/>
  <c r="BE174" i="2"/>
  <c r="X174" i="2"/>
  <c r="V174" i="2"/>
  <c r="T174" i="2"/>
  <c r="P174" i="2"/>
  <c r="K174" i="2" s="1"/>
  <c r="BF174" i="2" s="1"/>
  <c r="BI173" i="2"/>
  <c r="BH173" i="2"/>
  <c r="BG173" i="2"/>
  <c r="BE173" i="2"/>
  <c r="X173" i="2"/>
  <c r="V173" i="2"/>
  <c r="T173" i="2"/>
  <c r="P173" i="2"/>
  <c r="BK173" i="2" s="1"/>
  <c r="BI172" i="2"/>
  <c r="BH172" i="2"/>
  <c r="BG172" i="2"/>
  <c r="BE172" i="2"/>
  <c r="X172" i="2"/>
  <c r="V172" i="2"/>
  <c r="T172" i="2"/>
  <c r="P172" i="2"/>
  <c r="BI171" i="2"/>
  <c r="BH171" i="2"/>
  <c r="BG171" i="2"/>
  <c r="BE171" i="2"/>
  <c r="X171" i="2"/>
  <c r="V171" i="2"/>
  <c r="T171" i="2"/>
  <c r="P171" i="2"/>
  <c r="K171" i="2" s="1"/>
  <c r="BF171" i="2" s="1"/>
  <c r="BI170" i="2"/>
  <c r="BH170" i="2"/>
  <c r="BG170" i="2"/>
  <c r="BE170" i="2"/>
  <c r="X170" i="2"/>
  <c r="V170" i="2"/>
  <c r="T170" i="2"/>
  <c r="P170" i="2"/>
  <c r="K170" i="2" s="1"/>
  <c r="BF170" i="2" s="1"/>
  <c r="BI169" i="2"/>
  <c r="BH169" i="2"/>
  <c r="BG169" i="2"/>
  <c r="BE169" i="2"/>
  <c r="X169" i="2"/>
  <c r="V169" i="2"/>
  <c r="T169" i="2"/>
  <c r="P169" i="2"/>
  <c r="K169" i="2" s="1"/>
  <c r="BF169" i="2" s="1"/>
  <c r="BI168" i="2"/>
  <c r="BH168" i="2"/>
  <c r="BG168" i="2"/>
  <c r="BE168" i="2"/>
  <c r="X168" i="2"/>
  <c r="V168" i="2"/>
  <c r="T168" i="2"/>
  <c r="P168" i="2"/>
  <c r="BK168" i="2" s="1"/>
  <c r="BI166" i="2"/>
  <c r="BH166" i="2"/>
  <c r="BG166" i="2"/>
  <c r="BE166" i="2"/>
  <c r="X166" i="2"/>
  <c r="V166" i="2"/>
  <c r="T166" i="2"/>
  <c r="P166" i="2"/>
  <c r="BK166" i="2" s="1"/>
  <c r="BI164" i="2"/>
  <c r="BH164" i="2"/>
  <c r="BG164" i="2"/>
  <c r="BE164" i="2"/>
  <c r="X164" i="2"/>
  <c r="V164" i="2"/>
  <c r="T164" i="2"/>
  <c r="P164" i="2"/>
  <c r="K164" i="2" s="1"/>
  <c r="BF164" i="2" s="1"/>
  <c r="BI163" i="2"/>
  <c r="BH163" i="2"/>
  <c r="BG163" i="2"/>
  <c r="BE163" i="2"/>
  <c r="X163" i="2"/>
  <c r="V163" i="2"/>
  <c r="T163" i="2"/>
  <c r="P163" i="2"/>
  <c r="BK163" i="2" s="1"/>
  <c r="BI162" i="2"/>
  <c r="BH162" i="2"/>
  <c r="BG162" i="2"/>
  <c r="BE162" i="2"/>
  <c r="X162" i="2"/>
  <c r="V162" i="2"/>
  <c r="T162" i="2"/>
  <c r="P162" i="2"/>
  <c r="K162" i="2" s="1"/>
  <c r="BF162" i="2" s="1"/>
  <c r="BI161" i="2"/>
  <c r="BH161" i="2"/>
  <c r="BG161" i="2"/>
  <c r="BE161" i="2"/>
  <c r="X161" i="2"/>
  <c r="V161" i="2"/>
  <c r="T161" i="2"/>
  <c r="P161" i="2"/>
  <c r="K161" i="2" s="1"/>
  <c r="BF161" i="2" s="1"/>
  <c r="BI160" i="2"/>
  <c r="BH160" i="2"/>
  <c r="BG160" i="2"/>
  <c r="BE160" i="2"/>
  <c r="X160" i="2"/>
  <c r="V160" i="2"/>
  <c r="T160" i="2"/>
  <c r="P160" i="2"/>
  <c r="BK160" i="2" s="1"/>
  <c r="BI158" i="2"/>
  <c r="BH158" i="2"/>
  <c r="BG158" i="2"/>
  <c r="BE158" i="2"/>
  <c r="X158" i="2"/>
  <c r="V158" i="2"/>
  <c r="T158" i="2"/>
  <c r="P158" i="2"/>
  <c r="K158" i="2" s="1"/>
  <c r="BF158" i="2" s="1"/>
  <c r="BI157" i="2"/>
  <c r="BH157" i="2"/>
  <c r="BG157" i="2"/>
  <c r="BE157" i="2"/>
  <c r="X157" i="2"/>
  <c r="V157" i="2"/>
  <c r="T157" i="2"/>
  <c r="P157" i="2"/>
  <c r="BK157" i="2" s="1"/>
  <c r="BI156" i="2"/>
  <c r="BH156" i="2"/>
  <c r="BG156" i="2"/>
  <c r="BE156" i="2"/>
  <c r="X156" i="2"/>
  <c r="V156" i="2"/>
  <c r="T156" i="2"/>
  <c r="P156" i="2"/>
  <c r="BK156" i="2" s="1"/>
  <c r="BI154" i="2"/>
  <c r="BH154" i="2"/>
  <c r="BG154" i="2"/>
  <c r="BE154" i="2"/>
  <c r="X154" i="2"/>
  <c r="V154" i="2"/>
  <c r="T154" i="2"/>
  <c r="P154" i="2"/>
  <c r="BK154" i="2" s="1"/>
  <c r="BI153" i="2"/>
  <c r="BH153" i="2"/>
  <c r="BG153" i="2"/>
  <c r="BE153" i="2"/>
  <c r="X153" i="2"/>
  <c r="V153" i="2"/>
  <c r="T153" i="2"/>
  <c r="P153" i="2"/>
  <c r="BK153" i="2" s="1"/>
  <c r="BI152" i="2"/>
  <c r="BH152" i="2"/>
  <c r="BG152" i="2"/>
  <c r="BE152" i="2"/>
  <c r="X152" i="2"/>
  <c r="V152" i="2"/>
  <c r="T152" i="2"/>
  <c r="P152" i="2"/>
  <c r="BK152" i="2" s="1"/>
  <c r="BI150" i="2"/>
  <c r="BH150" i="2"/>
  <c r="BG150" i="2"/>
  <c r="BE150" i="2"/>
  <c r="X150" i="2"/>
  <c r="V150" i="2"/>
  <c r="T150" i="2"/>
  <c r="P150" i="2"/>
  <c r="K150" i="2" s="1"/>
  <c r="BF150" i="2" s="1"/>
  <c r="BI149" i="2"/>
  <c r="BH149" i="2"/>
  <c r="BG149" i="2"/>
  <c r="BE149" i="2"/>
  <c r="X149" i="2"/>
  <c r="V149" i="2"/>
  <c r="T149" i="2"/>
  <c r="P149" i="2"/>
  <c r="BK149" i="2" s="1"/>
  <c r="BI148" i="2"/>
  <c r="BH148" i="2"/>
  <c r="BG148" i="2"/>
  <c r="BE148" i="2"/>
  <c r="X148" i="2"/>
  <c r="V148" i="2"/>
  <c r="T148" i="2"/>
  <c r="P148" i="2"/>
  <c r="K148" i="2" s="1"/>
  <c r="BF148" i="2" s="1"/>
  <c r="BI146" i="2"/>
  <c r="BH146" i="2"/>
  <c r="BG146" i="2"/>
  <c r="BE146" i="2"/>
  <c r="X146" i="2"/>
  <c r="V146" i="2"/>
  <c r="T146" i="2"/>
  <c r="P146" i="2"/>
  <c r="K146" i="2" s="1"/>
  <c r="BF146" i="2" s="1"/>
  <c r="BI145" i="2"/>
  <c r="BH145" i="2"/>
  <c r="BG145" i="2"/>
  <c r="BE145" i="2"/>
  <c r="X145" i="2"/>
  <c r="V145" i="2"/>
  <c r="T145" i="2"/>
  <c r="P145" i="2"/>
  <c r="BK145" i="2" s="1"/>
  <c r="BI144" i="2"/>
  <c r="BH144" i="2"/>
  <c r="BG144" i="2"/>
  <c r="BE144" i="2"/>
  <c r="X144" i="2"/>
  <c r="V144" i="2"/>
  <c r="T144" i="2"/>
  <c r="P144" i="2"/>
  <c r="K144" i="2" s="1"/>
  <c r="BF144" i="2" s="1"/>
  <c r="BI142" i="2"/>
  <c r="BH142" i="2"/>
  <c r="BG142" i="2"/>
  <c r="BE142" i="2"/>
  <c r="X142" i="2"/>
  <c r="V142" i="2"/>
  <c r="T142" i="2"/>
  <c r="P142" i="2"/>
  <c r="K142" i="2" s="1"/>
  <c r="BF142" i="2" s="1"/>
  <c r="BI141" i="2"/>
  <c r="BH141" i="2"/>
  <c r="BG141" i="2"/>
  <c r="BE141" i="2"/>
  <c r="X141" i="2"/>
  <c r="V141" i="2"/>
  <c r="T141" i="2"/>
  <c r="P141" i="2"/>
  <c r="K141" i="2" s="1"/>
  <c r="BF141" i="2" s="1"/>
  <c r="BI140" i="2"/>
  <c r="BH140" i="2"/>
  <c r="BG140" i="2"/>
  <c r="BE140" i="2"/>
  <c r="X140" i="2"/>
  <c r="V140" i="2"/>
  <c r="T140" i="2"/>
  <c r="P140" i="2"/>
  <c r="K140" i="2" s="1"/>
  <c r="BF140" i="2" s="1"/>
  <c r="BI138" i="2"/>
  <c r="BH138" i="2"/>
  <c r="BG138" i="2"/>
  <c r="BE138" i="2"/>
  <c r="X138" i="2"/>
  <c r="V138" i="2"/>
  <c r="T138" i="2"/>
  <c r="P138" i="2"/>
  <c r="BK138" i="2" s="1"/>
  <c r="BI137" i="2"/>
  <c r="BH137" i="2"/>
  <c r="BG137" i="2"/>
  <c r="BE137" i="2"/>
  <c r="X137" i="2"/>
  <c r="V137" i="2"/>
  <c r="T137" i="2"/>
  <c r="P137" i="2"/>
  <c r="K137" i="2" s="1"/>
  <c r="BF137" i="2" s="1"/>
  <c r="BI136" i="2"/>
  <c r="BH136" i="2"/>
  <c r="BG136" i="2"/>
  <c r="BE136" i="2"/>
  <c r="X136" i="2"/>
  <c r="V136" i="2"/>
  <c r="T136" i="2"/>
  <c r="P136" i="2"/>
  <c r="BK136" i="2" s="1"/>
  <c r="BI135" i="2"/>
  <c r="BH135" i="2"/>
  <c r="BG135" i="2"/>
  <c r="BE135" i="2"/>
  <c r="X135" i="2"/>
  <c r="V135" i="2"/>
  <c r="T135" i="2"/>
  <c r="P135" i="2"/>
  <c r="K135" i="2" s="1"/>
  <c r="BF135" i="2" s="1"/>
  <c r="BI134" i="2"/>
  <c r="BH134" i="2"/>
  <c r="BG134" i="2"/>
  <c r="BE134" i="2"/>
  <c r="X134" i="2"/>
  <c r="V134" i="2"/>
  <c r="T134" i="2"/>
  <c r="P134" i="2"/>
  <c r="BK134" i="2" s="1"/>
  <c r="BI133" i="2"/>
  <c r="BH133" i="2"/>
  <c r="BG133" i="2"/>
  <c r="BE133" i="2"/>
  <c r="X133" i="2"/>
  <c r="V133" i="2"/>
  <c r="T133" i="2"/>
  <c r="P133" i="2"/>
  <c r="BK133" i="2" s="1"/>
  <c r="BI132" i="2"/>
  <c r="BH132" i="2"/>
  <c r="BG132" i="2"/>
  <c r="BE132" i="2"/>
  <c r="X132" i="2"/>
  <c r="V132" i="2"/>
  <c r="T132" i="2"/>
  <c r="P132" i="2"/>
  <c r="K132" i="2" s="1"/>
  <c r="BF132" i="2" s="1"/>
  <c r="BI131" i="2"/>
  <c r="BH131" i="2"/>
  <c r="BG131" i="2"/>
  <c r="BE131" i="2"/>
  <c r="X131" i="2"/>
  <c r="V131" i="2"/>
  <c r="T131" i="2"/>
  <c r="P131" i="2"/>
  <c r="K131" i="2" s="1"/>
  <c r="BF131" i="2" s="1"/>
  <c r="BI130" i="2"/>
  <c r="BH130" i="2"/>
  <c r="BG130" i="2"/>
  <c r="BE130" i="2"/>
  <c r="X130" i="2"/>
  <c r="V130" i="2"/>
  <c r="T130" i="2"/>
  <c r="P130" i="2"/>
  <c r="BK130" i="2" s="1"/>
  <c r="BI129" i="2"/>
  <c r="BH129" i="2"/>
  <c r="BG129" i="2"/>
  <c r="BE129" i="2"/>
  <c r="X129" i="2"/>
  <c r="V129" i="2"/>
  <c r="T129" i="2"/>
  <c r="P129" i="2"/>
  <c r="K129" i="2" s="1"/>
  <c r="BF129" i="2" s="1"/>
  <c r="BI128" i="2"/>
  <c r="BH128" i="2"/>
  <c r="BG128" i="2"/>
  <c r="BE128" i="2"/>
  <c r="X128" i="2"/>
  <c r="V128" i="2"/>
  <c r="T128" i="2"/>
  <c r="P128" i="2"/>
  <c r="BK128" i="2" s="1"/>
  <c r="BI127" i="2"/>
  <c r="BH127" i="2"/>
  <c r="BG127" i="2"/>
  <c r="BE127" i="2"/>
  <c r="X127" i="2"/>
  <c r="V127" i="2"/>
  <c r="T127" i="2"/>
  <c r="P127" i="2"/>
  <c r="BK127" i="2" s="1"/>
  <c r="BI126" i="2"/>
  <c r="BH126" i="2"/>
  <c r="BG126" i="2"/>
  <c r="BE126" i="2"/>
  <c r="X126" i="2"/>
  <c r="V126" i="2"/>
  <c r="T126" i="2"/>
  <c r="P126" i="2"/>
  <c r="BK126" i="2" s="1"/>
  <c r="BI123" i="2"/>
  <c r="BH123" i="2"/>
  <c r="BG123" i="2"/>
  <c r="BE123" i="2"/>
  <c r="X123" i="2"/>
  <c r="V123" i="2"/>
  <c r="T123" i="2"/>
  <c r="P123" i="2"/>
  <c r="BK123" i="2" s="1"/>
  <c r="BI122" i="2"/>
  <c r="BH122" i="2"/>
  <c r="BG122" i="2"/>
  <c r="BE122" i="2"/>
  <c r="X122" i="2"/>
  <c r="V122" i="2"/>
  <c r="T122" i="2"/>
  <c r="P122" i="2"/>
  <c r="BK122" i="2" s="1"/>
  <c r="BI121" i="2"/>
  <c r="BH121" i="2"/>
  <c r="BG121" i="2"/>
  <c r="BE121" i="2"/>
  <c r="X121" i="2"/>
  <c r="V121" i="2"/>
  <c r="T121" i="2"/>
  <c r="P121" i="2"/>
  <c r="K121" i="2" s="1"/>
  <c r="BF121" i="2" s="1"/>
  <c r="J115" i="2"/>
  <c r="F114" i="2"/>
  <c r="F112" i="2"/>
  <c r="E110" i="2"/>
  <c r="J90" i="2"/>
  <c r="F89" i="2"/>
  <c r="F87" i="2"/>
  <c r="E85" i="2"/>
  <c r="J19" i="2"/>
  <c r="E19" i="2"/>
  <c r="J114" i="2" s="1"/>
  <c r="J18" i="2"/>
  <c r="J16" i="2"/>
  <c r="E16" i="2"/>
  <c r="F115" i="2" s="1"/>
  <c r="J15" i="2"/>
  <c r="J10" i="2"/>
  <c r="J87" i="2" s="1"/>
  <c r="L90" i="1"/>
  <c r="AM90" i="1"/>
  <c r="AM89" i="1"/>
  <c r="L89" i="1"/>
  <c r="AM87" i="1"/>
  <c r="L87" i="1"/>
  <c r="L85" i="1"/>
  <c r="L84" i="1"/>
  <c r="R225" i="2"/>
  <c r="Q216" i="2"/>
  <c r="R208" i="2"/>
  <c r="Q204" i="2"/>
  <c r="R195" i="2"/>
  <c r="R192" i="2"/>
  <c r="Q185" i="2"/>
  <c r="Q181" i="2"/>
  <c r="R173" i="2"/>
  <c r="R168" i="2"/>
  <c r="Q146" i="2"/>
  <c r="R136" i="2"/>
  <c r="R128" i="2"/>
  <c r="Q123" i="2"/>
  <c r="Q222" i="2"/>
  <c r="R219" i="2"/>
  <c r="Q217" i="2"/>
  <c r="R214" i="2"/>
  <c r="Q209" i="2"/>
  <c r="R203" i="2"/>
  <c r="R197" i="2"/>
  <c r="Q194" i="2"/>
  <c r="Q192" i="2"/>
  <c r="R185" i="2"/>
  <c r="Q179" i="2"/>
  <c r="Q173" i="2"/>
  <c r="Q168" i="2"/>
  <c r="R162" i="2"/>
  <c r="R153" i="2"/>
  <c r="Q148" i="2"/>
  <c r="R140" i="2"/>
  <c r="R130" i="2"/>
  <c r="R126" i="2"/>
  <c r="R224" i="2"/>
  <c r="R222" i="2"/>
  <c r="R220" i="2"/>
  <c r="Q212" i="2"/>
  <c r="Q202" i="2"/>
  <c r="R193" i="2"/>
  <c r="R189" i="2"/>
  <c r="Q186" i="2"/>
  <c r="R182" i="2"/>
  <c r="R176" i="2"/>
  <c r="Q171" i="2"/>
  <c r="Q164" i="2"/>
  <c r="R160" i="2"/>
  <c r="Q156" i="2"/>
  <c r="R148" i="2"/>
  <c r="Q142" i="2"/>
  <c r="R137" i="2"/>
  <c r="R132" i="2"/>
  <c r="R204" i="2"/>
  <c r="Q197" i="2"/>
  <c r="R194" i="2"/>
  <c r="Q189" i="2"/>
  <c r="Q177" i="2"/>
  <c r="R174" i="2"/>
  <c r="Q161" i="2"/>
  <c r="Q157" i="2"/>
  <c r="R149" i="2"/>
  <c r="Q138" i="2"/>
  <c r="Q135" i="2"/>
  <c r="R127" i="2"/>
  <c r="R123" i="2"/>
  <c r="BK172" i="2"/>
  <c r="R133" i="3"/>
  <c r="Q126" i="3"/>
  <c r="Q134" i="3"/>
  <c r="Q128" i="3"/>
  <c r="Q122" i="3"/>
  <c r="R136" i="3"/>
  <c r="R130" i="3"/>
  <c r="R125" i="3"/>
  <c r="R121" i="3"/>
  <c r="BK132" i="3"/>
  <c r="K125" i="3"/>
  <c r="BF125" i="3" s="1"/>
  <c r="K123" i="3"/>
  <c r="BF123" i="3" s="1"/>
  <c r="K122" i="3"/>
  <c r="BF122" i="3"/>
  <c r="BK134" i="3"/>
  <c r="K126" i="3"/>
  <c r="BF126" i="3" s="1"/>
  <c r="Q218" i="2"/>
  <c r="R211" i="2"/>
  <c r="R205" i="2"/>
  <c r="Q199" i="2"/>
  <c r="Q188" i="2"/>
  <c r="R184" i="2"/>
  <c r="R179" i="2"/>
  <c r="R170" i="2"/>
  <c r="R156" i="2"/>
  <c r="Q150" i="2"/>
  <c r="Q140" i="2"/>
  <c r="Q131" i="2"/>
  <c r="Q227" i="2"/>
  <c r="Q223" i="2"/>
  <c r="Q220" i="2"/>
  <c r="Q219" i="2"/>
  <c r="R216" i="2"/>
  <c r="Q211" i="2"/>
  <c r="Q208" i="2"/>
  <c r="R201" i="2"/>
  <c r="R196" i="2"/>
  <c r="R190" i="2"/>
  <c r="R180" i="2"/>
  <c r="R175" i="2"/>
  <c r="Q169" i="2"/>
  <c r="Q163" i="2"/>
  <c r="R154" i="2"/>
  <c r="Q149" i="2"/>
  <c r="R142" i="2"/>
  <c r="R131" i="2"/>
  <c r="Q128" i="2"/>
  <c r="R121" i="2"/>
  <c r="R227" i="2"/>
  <c r="R223" i="2"/>
  <c r="Q221" i="2"/>
  <c r="R215" i="2"/>
  <c r="Q205" i="2"/>
  <c r="Q198" i="2"/>
  <c r="Q190" i="2"/>
  <c r="Q187" i="2"/>
  <c r="R183" i="2"/>
  <c r="R178" i="2"/>
  <c r="R172" i="2"/>
  <c r="Q166" i="2"/>
  <c r="R161" i="2"/>
  <c r="R157" i="2"/>
  <c r="Q144" i="2"/>
  <c r="R138" i="2"/>
  <c r="R134" i="2"/>
  <c r="Q129" i="2"/>
  <c r="R209" i="2"/>
  <c r="R199" i="2"/>
  <c r="R186" i="2"/>
  <c r="Q176" i="2"/>
  <c r="R169" i="2"/>
  <c r="Q162" i="2"/>
  <c r="R158" i="2"/>
  <c r="Q152" i="2"/>
  <c r="Q141" i="2"/>
  <c r="Q136" i="2"/>
  <c r="Q132" i="2"/>
  <c r="Q122" i="2"/>
  <c r="K221" i="2"/>
  <c r="BF221" i="2" s="1"/>
  <c r="R134" i="3"/>
  <c r="Q132" i="3"/>
  <c r="Q124" i="3"/>
  <c r="Q139" i="3"/>
  <c r="Q136" i="3"/>
  <c r="Q133" i="3"/>
  <c r="Q125" i="3"/>
  <c r="Q121" i="3"/>
  <c r="R135" i="3"/>
  <c r="R131" i="3"/>
  <c r="R126" i="3"/>
  <c r="R123" i="3"/>
  <c r="K136" i="3"/>
  <c r="BF136" i="3" s="1"/>
  <c r="BK128" i="3"/>
  <c r="BK138" i="3"/>
  <c r="BK121" i="3"/>
  <c r="BK133" i="3"/>
  <c r="K124" i="3"/>
  <c r="BF124" i="3" s="1"/>
  <c r="Q224" i="2"/>
  <c r="Q214" i="2"/>
  <c r="R207" i="2"/>
  <c r="Q196" i="2"/>
  <c r="R187" i="2"/>
  <c r="Q182" i="2"/>
  <c r="R177" i="2"/>
  <c r="Q172" i="2"/>
  <c r="Q153" i="2"/>
  <c r="R145" i="2"/>
  <c r="Q134" i="2"/>
  <c r="Q127" i="2"/>
  <c r="Q225" i="2"/>
  <c r="R221" i="2"/>
  <c r="R218" i="2"/>
  <c r="Q215" i="2"/>
  <c r="R212" i="2"/>
  <c r="R202" i="2"/>
  <c r="R198" i="2"/>
  <c r="Q193" i="2"/>
  <c r="R191" i="2"/>
  <c r="Q183" i="2"/>
  <c r="Q178" i="2"/>
  <c r="R171" i="2"/>
  <c r="R166" i="2"/>
  <c r="Q158" i="2"/>
  <c r="R150" i="2"/>
  <c r="R146" i="2"/>
  <c r="R133" i="2"/>
  <c r="R129" i="2"/>
  <c r="AU94" i="1"/>
  <c r="R217" i="2"/>
  <c r="Q207" i="2"/>
  <c r="Q201" i="2"/>
  <c r="R188" i="2"/>
  <c r="Q184" i="2"/>
  <c r="Q180" i="2"/>
  <c r="Q174" i="2"/>
  <c r="Q170" i="2"/>
  <c r="R163" i="2"/>
  <c r="R152" i="2"/>
  <c r="Q145" i="2"/>
  <c r="R141" i="2"/>
  <c r="R135" i="2"/>
  <c r="Q130" i="2"/>
  <c r="R122" i="2"/>
  <c r="Q203" i="2"/>
  <c r="Q195" i="2"/>
  <c r="Q191" i="2"/>
  <c r="R181" i="2"/>
  <c r="Q175" i="2"/>
  <c r="R164" i="2"/>
  <c r="Q160" i="2"/>
  <c r="Q154" i="2"/>
  <c r="R144" i="2"/>
  <c r="Q137" i="2"/>
  <c r="Q133" i="2"/>
  <c r="Q126" i="2"/>
  <c r="Q121" i="2"/>
  <c r="R139" i="3"/>
  <c r="Q130" i="3"/>
  <c r="R122" i="3"/>
  <c r="Q138" i="3"/>
  <c r="Q135" i="3"/>
  <c r="Q131" i="3"/>
  <c r="Q123" i="3"/>
  <c r="R138" i="3"/>
  <c r="R132" i="3"/>
  <c r="R128" i="3"/>
  <c r="R124" i="3"/>
  <c r="K139" i="3"/>
  <c r="BF139" i="3" s="1"/>
  <c r="BK131" i="3"/>
  <c r="BK135" i="3"/>
  <c r="BK130" i="3"/>
  <c r="V120" i="2" l="1"/>
  <c r="V119" i="2" s="1"/>
  <c r="R120" i="2"/>
  <c r="R119" i="2" s="1"/>
  <c r="V125" i="2"/>
  <c r="X125" i="2"/>
  <c r="T200" i="2"/>
  <c r="X200" i="2"/>
  <c r="T120" i="3"/>
  <c r="T119" i="3"/>
  <c r="T118" i="3"/>
  <c r="AW96" i="1"/>
  <c r="T120" i="2"/>
  <c r="T119" i="2" s="1"/>
  <c r="X120" i="2"/>
  <c r="X119" i="2" s="1"/>
  <c r="T125" i="2"/>
  <c r="R125" i="2"/>
  <c r="J98" i="2" s="1"/>
  <c r="V200" i="2"/>
  <c r="Q200" i="2"/>
  <c r="I99" i="2" s="1"/>
  <c r="X120" i="3"/>
  <c r="X119" i="3" s="1"/>
  <c r="X118" i="3" s="1"/>
  <c r="Q120" i="3"/>
  <c r="Q119" i="3" s="1"/>
  <c r="Q118" i="3" s="1"/>
  <c r="I96" i="3" s="1"/>
  <c r="K30" i="3" s="1"/>
  <c r="AS96" i="1" s="1"/>
  <c r="Q120" i="2"/>
  <c r="Q119" i="2" s="1"/>
  <c r="Q125" i="2"/>
  <c r="R200" i="2"/>
  <c r="J99" i="2" s="1"/>
  <c r="V120" i="3"/>
  <c r="V119" i="3" s="1"/>
  <c r="V118" i="3" s="1"/>
  <c r="R120" i="3"/>
  <c r="R119" i="3" s="1"/>
  <c r="R118" i="3" s="1"/>
  <c r="J96" i="3" s="1"/>
  <c r="K31" i="3" s="1"/>
  <c r="AT96" i="1" s="1"/>
  <c r="Q226" i="2"/>
  <c r="I100" i="2" s="1"/>
  <c r="R226" i="2"/>
  <c r="J100" i="2" s="1"/>
  <c r="J114" i="3"/>
  <c r="E85" i="3"/>
  <c r="J89" i="3"/>
  <c r="F92" i="3"/>
  <c r="J112" i="2"/>
  <c r="F90" i="2"/>
  <c r="J89" i="2"/>
  <c r="K127" i="2"/>
  <c r="BF127" i="2" s="1"/>
  <c r="K136" i="2"/>
  <c r="BF136" i="2" s="1"/>
  <c r="K160" i="2"/>
  <c r="BF160" i="2" s="1"/>
  <c r="BK170" i="2"/>
  <c r="BK177" i="2"/>
  <c r="K190" i="2"/>
  <c r="BF190" i="2" s="1"/>
  <c r="K204" i="2"/>
  <c r="BF204" i="2" s="1"/>
  <c r="K212" i="2"/>
  <c r="BF212" i="2" s="1"/>
  <c r="K122" i="2"/>
  <c r="BF122" i="2"/>
  <c r="BK129" i="2"/>
  <c r="K145" i="2"/>
  <c r="BF145" i="2" s="1"/>
  <c r="K163" i="2"/>
  <c r="BF163" i="2" s="1"/>
  <c r="BK188" i="2"/>
  <c r="K198" i="2"/>
  <c r="BF198" i="2" s="1"/>
  <c r="K222" i="2"/>
  <c r="BF222" i="2" s="1"/>
  <c r="BK132" i="2"/>
  <c r="K180" i="2"/>
  <c r="BF180" i="2" s="1"/>
  <c r="K223" i="2"/>
  <c r="BF223" i="2"/>
  <c r="F37" i="2"/>
  <c r="BF95" i="1" s="1"/>
  <c r="BK141" i="2"/>
  <c r="BK186" i="2"/>
  <c r="BK221" i="2"/>
  <c r="F33" i="2"/>
  <c r="BB95" i="1" s="1"/>
  <c r="BK135" i="2"/>
  <c r="K138" i="2"/>
  <c r="BF138" i="2" s="1"/>
  <c r="BK158" i="2"/>
  <c r="K166" i="2"/>
  <c r="BF166" i="2" s="1"/>
  <c r="BK174" i="2"/>
  <c r="K176" i="2"/>
  <c r="BF176" i="2" s="1"/>
  <c r="BK187" i="2"/>
  <c r="K192" i="2"/>
  <c r="BF192" i="2" s="1"/>
  <c r="K207" i="2"/>
  <c r="BF207" i="2" s="1"/>
  <c r="BK144" i="2"/>
  <c r="K157" i="2"/>
  <c r="BF157" i="2" s="1"/>
  <c r="K172" i="2"/>
  <c r="BF172" i="2" s="1"/>
  <c r="K184" i="2"/>
  <c r="BF184" i="2" s="1"/>
  <c r="BK197" i="2"/>
  <c r="K219" i="2"/>
  <c r="BF219" i="2" s="1"/>
  <c r="K134" i="2"/>
  <c r="BF134" i="2" s="1"/>
  <c r="BK182" i="2"/>
  <c r="F37" i="3"/>
  <c r="BD96" i="1"/>
  <c r="K130" i="3"/>
  <c r="BF130" i="3" s="1"/>
  <c r="F39" i="3"/>
  <c r="BF96" i="1"/>
  <c r="K121" i="3"/>
  <c r="BF121" i="3"/>
  <c r="K138" i="3"/>
  <c r="BF138" i="3"/>
  <c r="K128" i="3"/>
  <c r="BF128" i="3" s="1"/>
  <c r="K33" i="2"/>
  <c r="AX95" i="1" s="1"/>
  <c r="BK227" i="2"/>
  <c r="BK226" i="2" s="1"/>
  <c r="K226" i="2" s="1"/>
  <c r="K100" i="2" s="1"/>
  <c r="BK175" i="2"/>
  <c r="BK179" i="2"/>
  <c r="BK191" i="2"/>
  <c r="BK195" i="2"/>
  <c r="BK205" i="2"/>
  <c r="BK211" i="2"/>
  <c r="K126" i="2"/>
  <c r="BF126" i="2" s="1"/>
  <c r="BK142" i="2"/>
  <c r="BK148" i="2"/>
  <c r="K156" i="2"/>
  <c r="BF156" i="2" s="1"/>
  <c r="K168" i="2"/>
  <c r="BF168" i="2" s="1"/>
  <c r="BK183" i="2"/>
  <c r="K185" i="2"/>
  <c r="BF185" i="2" s="1"/>
  <c r="BK193" i="2"/>
  <c r="BK196" i="2"/>
  <c r="K199" i="2"/>
  <c r="BF199" i="2" s="1"/>
  <c r="BK215" i="2"/>
  <c r="K220" i="2"/>
  <c r="BF220" i="2" s="1"/>
  <c r="K154" i="2"/>
  <c r="BF154" i="2" s="1"/>
  <c r="K216" i="2"/>
  <c r="BF216" i="2"/>
  <c r="BK225" i="2"/>
  <c r="F35" i="2"/>
  <c r="BD95" i="1" s="1"/>
  <c r="BK150" i="2"/>
  <c r="BK218" i="2"/>
  <c r="F38" i="3"/>
  <c r="BE96" i="1" s="1"/>
  <c r="K131" i="3"/>
  <c r="BF131" i="3"/>
  <c r="F35" i="3"/>
  <c r="BB96" i="1" s="1"/>
  <c r="BK126" i="3"/>
  <c r="BK123" i="3"/>
  <c r="K134" i="3"/>
  <c r="BF134" i="3" s="1"/>
  <c r="K123" i="2"/>
  <c r="BF123" i="2" s="1"/>
  <c r="K133" i="2"/>
  <c r="BF133" i="2" s="1"/>
  <c r="K153" i="2"/>
  <c r="BF153" i="2" s="1"/>
  <c r="BK162" i="2"/>
  <c r="K173" i="2"/>
  <c r="BF173" i="2" s="1"/>
  <c r="K181" i="2"/>
  <c r="BF181" i="2" s="1"/>
  <c r="BK208" i="2"/>
  <c r="K130" i="2"/>
  <c r="BF130" i="2" s="1"/>
  <c r="K152" i="2"/>
  <c r="BF152" i="2" s="1"/>
  <c r="BK169" i="2"/>
  <c r="K194" i="2"/>
  <c r="BF194" i="2"/>
  <c r="K214" i="2"/>
  <c r="BF214" i="2" s="1"/>
  <c r="BK146" i="2"/>
  <c r="BK217" i="2"/>
  <c r="F36" i="2"/>
  <c r="BE95" i="1" s="1"/>
  <c r="BK121" i="2"/>
  <c r="K128" i="2"/>
  <c r="BF128" i="2" s="1"/>
  <c r="BK137" i="2"/>
  <c r="BK161" i="2"/>
  <c r="BK171" i="2"/>
  <c r="K178" i="2"/>
  <c r="BF178" i="2" s="1"/>
  <c r="BK203" i="2"/>
  <c r="BK209" i="2"/>
  <c r="BK140" i="2"/>
  <c r="K149" i="2"/>
  <c r="BF149" i="2" s="1"/>
  <c r="BK164" i="2"/>
  <c r="K189" i="2"/>
  <c r="BF189" i="2" s="1"/>
  <c r="BK201" i="2"/>
  <c r="BK224" i="2"/>
  <c r="BK131" i="2"/>
  <c r="K202" i="2"/>
  <c r="BF202" i="2" s="1"/>
  <c r="BK122" i="3"/>
  <c r="K132" i="3"/>
  <c r="BF132" i="3"/>
  <c r="BK139" i="3"/>
  <c r="BK125" i="3"/>
  <c r="K135" i="3"/>
  <c r="BF135" i="3"/>
  <c r="BK124" i="3"/>
  <c r="K133" i="3"/>
  <c r="BF133" i="3"/>
  <c r="BK136" i="3"/>
  <c r="K35" i="3"/>
  <c r="AX96" i="1" s="1"/>
  <c r="T124" i="2" l="1"/>
  <c r="T118" i="2" s="1"/>
  <c r="AW95" i="1" s="1"/>
  <c r="AW94" i="1" s="1"/>
  <c r="Q124" i="2"/>
  <c r="I97" i="2" s="1"/>
  <c r="X124" i="2"/>
  <c r="X118" i="2" s="1"/>
  <c r="V124" i="2"/>
  <c r="V118" i="2" s="1"/>
  <c r="I95" i="2"/>
  <c r="J96" i="2"/>
  <c r="I98" i="2"/>
  <c r="R124" i="2"/>
  <c r="J97" i="2" s="1"/>
  <c r="J97" i="3"/>
  <c r="I96" i="2"/>
  <c r="I97" i="3"/>
  <c r="J98" i="3"/>
  <c r="J95" i="2"/>
  <c r="I98" i="3"/>
  <c r="BK120" i="3"/>
  <c r="K120" i="3"/>
  <c r="K98" i="3" s="1"/>
  <c r="BK120" i="2"/>
  <c r="K120" i="2" s="1"/>
  <c r="K96" i="2" s="1"/>
  <c r="BK125" i="2"/>
  <c r="K125" i="2" s="1"/>
  <c r="K98" i="2" s="1"/>
  <c r="BK200" i="2"/>
  <c r="K200" i="2" s="1"/>
  <c r="K99" i="2" s="1"/>
  <c r="BB94" i="1"/>
  <c r="AX94" i="1" s="1"/>
  <c r="AK29" i="1" s="1"/>
  <c r="BD94" i="1"/>
  <c r="AZ94" i="1" s="1"/>
  <c r="BE94" i="1"/>
  <c r="W32" i="1" s="1"/>
  <c r="K36" i="3"/>
  <c r="AY96" i="1" s="1"/>
  <c r="AV96" i="1" s="1"/>
  <c r="BF94" i="1"/>
  <c r="W33" i="1" s="1"/>
  <c r="K34" i="2"/>
  <c r="AY95" i="1" s="1"/>
  <c r="AV95" i="1" s="1"/>
  <c r="F34" i="2"/>
  <c r="BC95" i="1" s="1"/>
  <c r="F36" i="3"/>
  <c r="BC96" i="1" s="1"/>
  <c r="Q118" i="2" l="1"/>
  <c r="I94" i="2" s="1"/>
  <c r="K28" i="2" s="1"/>
  <c r="AS95" i="1" s="1"/>
  <c r="AS94" i="1" s="1"/>
  <c r="R118" i="2"/>
  <c r="J94" i="2" s="1"/>
  <c r="K29" i="2" s="1"/>
  <c r="AT95" i="1" s="1"/>
  <c r="AT94" i="1" s="1"/>
  <c r="BK119" i="2"/>
  <c r="K119" i="2" s="1"/>
  <c r="K95" i="2" s="1"/>
  <c r="BK124" i="2"/>
  <c r="K124" i="2" s="1"/>
  <c r="K97" i="2" s="1"/>
  <c r="BK119" i="3"/>
  <c r="K119" i="3"/>
  <c r="K97" i="3"/>
  <c r="BC94" i="1"/>
  <c r="AY94" i="1" s="1"/>
  <c r="AK30" i="1" s="1"/>
  <c r="W29" i="1"/>
  <c r="W31" i="1"/>
  <c r="BA94" i="1"/>
  <c r="BK118" i="2" l="1"/>
  <c r="K118" i="2" s="1"/>
  <c r="K94" i="2" s="1"/>
  <c r="BK118" i="3"/>
  <c r="K118" i="3"/>
  <c r="K32" i="3"/>
  <c r="AG96" i="1"/>
  <c r="AV94" i="1"/>
  <c r="W30" i="1"/>
  <c r="K96" i="3" l="1"/>
  <c r="K41" i="3"/>
  <c r="AN96" i="1"/>
  <c r="K30" i="2"/>
  <c r="AG95" i="1" s="1"/>
  <c r="AG94" i="1" s="1"/>
  <c r="AK26" i="1" s="1"/>
  <c r="AK35" i="1" s="1"/>
  <c r="K39" i="2" l="1"/>
  <c r="AN95" i="1"/>
  <c r="AN94" i="1"/>
</calcChain>
</file>

<file path=xl/sharedStrings.xml><?xml version="1.0" encoding="utf-8"?>
<sst xmlns="http://schemas.openxmlformats.org/spreadsheetml/2006/main" count="1912" uniqueCount="465">
  <si>
    <t>Export Komplet</t>
  </si>
  <si>
    <t/>
  </si>
  <si>
    <t>2.0</t>
  </si>
  <si>
    <t>False</t>
  </si>
  <si>
    <t>True</t>
  </si>
  <si>
    <t>{c1dc7a18-4746-477c-bbb3-4cfc788a4145}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</si>
  <si>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</si>
  <si>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</si>
  <si>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</si>
  <si>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</si>
  <si>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</si>
  <si>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</si>
  <si>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</si>
  <si>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</si>
  <si>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24422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</si>
  <si>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</si>
  <si>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</si>
  <si>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Materská škola Šporťáčik</t>
  </si>
  <si>
    <t>JKSO:</t>
  </si>
  <si>
    <t>KS:</t>
  </si>
  <si>
    <t>Miesto:</t>
  </si>
  <si>
    <t>Hrabovská cesta 1, Ružomberok</t>
  </si>
  <si>
    <t>Dátum:</t>
  </si>
  <si>
    <t>23. 3. 2022</t>
  </si>
  <si>
    <t>Objednávateľ:</t>
  </si>
  <si>
    <t>IČO:</t>
  </si>
  <si>
    <t>Pedagogická fakulta KU Ružomberok</t>
  </si>
  <si>
    <t>IČ DPH:</t>
  </si>
  <si>
    <t>Zhotoviteľ:</t>
  </si>
  <si>
    <t>Vyplň údaj</t>
  </si>
  <si>
    <t>Projektant:</t>
  </si>
  <si>
    <t xml:space="preserve"> </t>
  </si>
  <si>
    <t>Spracovateľ:</t>
  </si>
  <si>
    <t>Ing. Tibor Beťko</t>
  </si>
  <si>
    <t>Poznámka:</t>
  </si>
  <si>
    <t>Navrhnuté el. zariadenie môže byť nahradené iným technicky zhodným ekvivalentom.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</si>
  <si>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</si>
  <si>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</si>
  <si>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</si>
  <si>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</si>
  <si>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</si>
  <si>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</si>
  <si>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</si>
  <si>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</si>
  <si>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</si>
  <si>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</si>
  <si>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</si>
  <si>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</si>
  <si>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</si>
  <si>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</si>
  <si>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</si>
  <si>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</si>
  <si>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</si>
  <si>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</si>
  <si>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</si>
  <si>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</si>
  <si>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</si>
  <si>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</si>
  <si>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</si>
  <si>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</si>
  <si>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</si>
  <si>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</si>
  <si>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</si>
  <si>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</si>
  <si>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</si>
  <si>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</si>
  <si>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</si>
  <si>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</si>
  <si>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</si>
  <si>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</si>
  <si>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</si>
  <si>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</si>
  <si>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</si>
  <si>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</si>
  <si>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</si>
  <si>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</si>
  <si>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</si>
  <si>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</si>
  <si>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</si>
  <si>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</si>
  <si>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</si>
  <si>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</si>
  <si>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</si>
  <si>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</si>
  <si>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</si>
  <si>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RS6</t>
  </si>
  <si>
    <t>Rozvádzač</t>
  </si>
  <si>
    <t>{218fb68c-b8a7-4588-8fe4-e70ba27f5703}</t>
  </si>
  <si>
    <t>KRYCÍ LIST ROZPOČTU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</si>
  <si>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</si>
  <si>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</si>
  <si>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</si>
  <si>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</si>
  <si>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</si>
  <si>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</si>
  <si>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</si>
  <si>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</si>
  <si>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</si>
  <si>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</si>
  <si>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</si>
  <si>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</si>
  <si>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</si>
  <si>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</si>
  <si>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95-M - Revízie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</si>
  <si>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</si>
  <si>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</si>
  <si>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</si>
  <si>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</si>
  <si>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</si>
  <si>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</si>
  <si>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</si>
  <si>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</si>
  <si>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</si>
  <si>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</si>
  <si>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</si>
  <si>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</si>
  <si>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</si>
  <si>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</si>
  <si>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</si>
  <si>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</si>
  <si>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</si>
  <si>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</si>
  <si>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</si>
  <si>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</si>
  <si>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</si>
  <si>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</si>
  <si>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4</t>
  </si>
  <si>
    <t>2</t>
  </si>
  <si>
    <t>973031612</t>
  </si>
  <si>
    <t>Vysekanie kapsy pre klátiky a krabice, veľkosti do D68 mm,  -0,00025t</t>
  </si>
  <si>
    <t>ks</t>
  </si>
  <si>
    <t>-1195662234</t>
  </si>
  <si>
    <t>3</t>
  </si>
  <si>
    <t>973031612/N</t>
  </si>
  <si>
    <t>Vysekanie otvoru pre rozvádzač, -0,00025t</t>
  </si>
  <si>
    <t>-633188659</t>
  </si>
  <si>
    <t>974031121.S</t>
  </si>
  <si>
    <t>Vysekanie rýh v akomkoľvek murive na akúkoľvek maltu do hĺbky 30 mm a š. do 30 mm,  -0,00200 t</t>
  </si>
  <si>
    <t>m</t>
  </si>
  <si>
    <t>1194014302</t>
  </si>
  <si>
    <t>5</t>
  </si>
  <si>
    <t>6</t>
  </si>
  <si>
    <t>64</t>
  </si>
  <si>
    <t>7</t>
  </si>
  <si>
    <t>M</t>
  </si>
  <si>
    <t>Práce a dodávky M</t>
  </si>
  <si>
    <t>21-M</t>
  </si>
  <si>
    <t>Elektromontáže</t>
  </si>
  <si>
    <t>8</t>
  </si>
  <si>
    <t>10</t>
  </si>
  <si>
    <t>11</t>
  </si>
  <si>
    <t>210962974.S</t>
  </si>
  <si>
    <t>Demontáž - domova rozvodnica + príslušenstvo   -0,02153 t</t>
  </si>
  <si>
    <t>900695859</t>
  </si>
  <si>
    <t>12</t>
  </si>
  <si>
    <t>210203051.S</t>
  </si>
  <si>
    <t>Montáž a zapojenie LED panelu 600x600 mm do kazetového stropu</t>
  </si>
  <si>
    <t>-954059995</t>
  </si>
  <si>
    <t>13</t>
  </si>
  <si>
    <t>A</t>
  </si>
  <si>
    <t>Svietidlo stropné, LEDVANCE 36W 4000K 4320LM</t>
  </si>
  <si>
    <t>256</t>
  </si>
  <si>
    <t>813514158</t>
  </si>
  <si>
    <t>14</t>
  </si>
  <si>
    <t>B</t>
  </si>
  <si>
    <t>Svietidlo stropné LEDVANCE 30W 4000K 3600LM</t>
  </si>
  <si>
    <t>76933332</t>
  </si>
  <si>
    <t>15</t>
  </si>
  <si>
    <t>210203052.S</t>
  </si>
  <si>
    <t>Montáž a zapojenie LED panelu Ø180 mm do kazetového stropu</t>
  </si>
  <si>
    <t>-1378428780</t>
  </si>
  <si>
    <t>16</t>
  </si>
  <si>
    <t>C</t>
  </si>
  <si>
    <t>Svietidlo stropné LEDVANCE DL ALU 25W/4000K WT</t>
  </si>
  <si>
    <t>362962325</t>
  </si>
  <si>
    <t>210203040.S</t>
  </si>
  <si>
    <t>Montáž a zapojenie LED svietidla</t>
  </si>
  <si>
    <t>-1145401717</t>
  </si>
  <si>
    <t>Svietidlo nástenné 20W, IP20</t>
  </si>
  <si>
    <t>178735388</t>
  </si>
  <si>
    <t>210201510.S</t>
  </si>
  <si>
    <t>Zapojenie núdzového svietidla IP22, 1x svetelný LED zdroj - núdzový režim</t>
  </si>
  <si>
    <t>1743970742</t>
  </si>
  <si>
    <t>348150000500.S</t>
  </si>
  <si>
    <t>LED svietidlo núdzové 1x3W, 350x144x47 mm, 1 hod., IP22, len núdzový režim</t>
  </si>
  <si>
    <t>128</t>
  </si>
  <si>
    <t>798378633</t>
  </si>
  <si>
    <t>210110041</t>
  </si>
  <si>
    <t>Spínač polozapustený a zapustený vrátane zapojenia jednopólový - radenie 1</t>
  </si>
  <si>
    <t>-1298221005</t>
  </si>
  <si>
    <t>345340007945</t>
  </si>
  <si>
    <t>Spínač Valena Life jednopólový polozapustený a zapustený, radenie č.1, biely, LEGRAND</t>
  </si>
  <si>
    <t>-1184020941</t>
  </si>
  <si>
    <t>345350004320</t>
  </si>
  <si>
    <t>Rámik Valena Life jednoduchý biely, LEGRAND</t>
  </si>
  <si>
    <t>-1236081593</t>
  </si>
  <si>
    <t>P</t>
  </si>
  <si>
    <t>Poznámka k položke:_x000D_
Prípadnú zmena jednorámika na viacnásobný rámik upresniť pri realizácii podľa požiadavky investora</t>
  </si>
  <si>
    <t>210110045</t>
  </si>
  <si>
    <t>Spínač polozapustený a zapustený vrátane zapojenia stried.prep.- radenie 6</t>
  </si>
  <si>
    <t>2115700664</t>
  </si>
  <si>
    <t>345330003510</t>
  </si>
  <si>
    <t>Prepínač Valena Life striedavý polozapustený a zapustený, radenie č.6, biely, LEGRAND</t>
  </si>
  <si>
    <t>-1347158858</t>
  </si>
  <si>
    <t>-1677733034</t>
  </si>
  <si>
    <t>210110043</t>
  </si>
  <si>
    <t>Spínač polozapustený a zapustený vrátane zapojenia sériový prep.stried. - radenie 5 A</t>
  </si>
  <si>
    <t>-1823317458</t>
  </si>
  <si>
    <t>345340007955</t>
  </si>
  <si>
    <t>Spínač Valena Life sériový polozapustený a zapustený, radenie č.5, biely, LEGRAND</t>
  </si>
  <si>
    <t>-1746128161</t>
  </si>
  <si>
    <t>463095644</t>
  </si>
  <si>
    <t>210110046</t>
  </si>
  <si>
    <t>Spínač polozapustený a zapustený vrátane zapojenia krížový prep.- radenie 7</t>
  </si>
  <si>
    <t>352765520</t>
  </si>
  <si>
    <t>345330003530</t>
  </si>
  <si>
    <t>Prepínač Valena Life krížový polozapustený a zapustený, radenie č.7, biely, LEGRAND</t>
  </si>
  <si>
    <t>1318341264</t>
  </si>
  <si>
    <t>-1860349076</t>
  </si>
  <si>
    <t>210110051</t>
  </si>
  <si>
    <t>Jednopólové tlačítko - radenie 1/0, polozapustené a zapustené, vrátane zapojenia</t>
  </si>
  <si>
    <t>192089378</t>
  </si>
  <si>
    <t>345340008020</t>
  </si>
  <si>
    <t>Tlačidlo Valena Life jednopólové, radenie 1/0, biele, LEGRAND</t>
  </si>
  <si>
    <t>-797941965</t>
  </si>
  <si>
    <t>109518127</t>
  </si>
  <si>
    <t>210111001</t>
  </si>
  <si>
    <t>Zásuvka domová vstavaná 10, 16 A 48, 250, 400 V vrátane zapojenia vyhotovenie 2P</t>
  </si>
  <si>
    <t>-1251398656</t>
  </si>
  <si>
    <t>345520000480</t>
  </si>
  <si>
    <t>Zásuvka Valena Life jednonásobná, radenie 2P+T, s detskou ochranou, biela, LEGRAND</t>
  </si>
  <si>
    <t>-1859181534</t>
  </si>
  <si>
    <t>847767603</t>
  </si>
  <si>
    <t>210290751</t>
  </si>
  <si>
    <t>Montáž motorického spotrebiča, ventilátora do 1.5 kW, bez zapojenia</t>
  </si>
  <si>
    <t>-1015015262</t>
  </si>
  <si>
    <t>VENT_1</t>
  </si>
  <si>
    <t>Ventilátor 230V/50 Hz s dobehom</t>
  </si>
  <si>
    <t>1273002070</t>
  </si>
  <si>
    <t>210110082.S</t>
  </si>
  <si>
    <t>Sporáková prípojka pre zapustenú montáž vrátane tlejivky</t>
  </si>
  <si>
    <t>894907882</t>
  </si>
  <si>
    <t>345320003400.S</t>
  </si>
  <si>
    <t>Vypínač - sporáková prípojka radenie 3</t>
  </si>
  <si>
    <t>-945164244</t>
  </si>
  <si>
    <t>210290751_1</t>
  </si>
  <si>
    <t>Zapojenie spotrebiča, ES - elektrický sporák</t>
  </si>
  <si>
    <t>126824308</t>
  </si>
  <si>
    <t>Poznámka k položke:_x000D_
Položka nezahŕňa montáž a súvisiaci materiál</t>
  </si>
  <si>
    <t>210290751_2</t>
  </si>
  <si>
    <t>Zapojenie spotrebiča, D - digestor</t>
  </si>
  <si>
    <t>478459702</t>
  </si>
  <si>
    <t>210010301</t>
  </si>
  <si>
    <t>Krabica prístrojová bez zapojenia (1901, KP 68, KZ 3)</t>
  </si>
  <si>
    <t>-1496492887</t>
  </si>
  <si>
    <t>345410008700/N</t>
  </si>
  <si>
    <t>Krabica univerzálna prístrojová ku68, KOPOS</t>
  </si>
  <si>
    <t>656625147</t>
  </si>
  <si>
    <t>210010325.S</t>
  </si>
  <si>
    <t>Krabica (KUL 68 kruhová) odbočná s viečkom, svorkovnicou vrátane zapojenia</t>
  </si>
  <si>
    <t>1287297015</t>
  </si>
  <si>
    <t>210010522</t>
  </si>
  <si>
    <t>Odviečkovanie alebo zaviečkovanie krabíc - viečko na skrutky</t>
  </si>
  <si>
    <t>-348880815</t>
  </si>
  <si>
    <t>345410014610.S</t>
  </si>
  <si>
    <t>Krabica univerzálna KPRL 68-70/LD, víčko, svorkovnica</t>
  </si>
  <si>
    <t>468915346</t>
  </si>
  <si>
    <t>210222301</t>
  </si>
  <si>
    <t>Ochranné pospájanie v práčovniach, kúpeľniach, pevne uložené Cu 4-16mm2, pre vonkajšie práce</t>
  </si>
  <si>
    <t>-1581801206</t>
  </si>
  <si>
    <t>341110011300.S</t>
  </si>
  <si>
    <t>Vodič medený CY 4 mm2</t>
  </si>
  <si>
    <t>-933913047</t>
  </si>
  <si>
    <t>210220040</t>
  </si>
  <si>
    <t>Svorka na potrubie "BERNARD" vrátane pásika Cu</t>
  </si>
  <si>
    <t>790772074</t>
  </si>
  <si>
    <t>354410006200</t>
  </si>
  <si>
    <t>Svorka uzemňovacia Bernard ZSA 16</t>
  </si>
  <si>
    <t>-137525388</t>
  </si>
  <si>
    <t>354410066900</t>
  </si>
  <si>
    <t>Páska CU, bleskozvodný a uzemňovací materiál, dĺžka 0,5 m</t>
  </si>
  <si>
    <t>-1720260494</t>
  </si>
  <si>
    <t>002925</t>
  </si>
  <si>
    <t>SADRA  30kg-balenie sivá</t>
  </si>
  <si>
    <t>KS</t>
  </si>
  <si>
    <t>842027153</t>
  </si>
  <si>
    <t>210800186.S</t>
  </si>
  <si>
    <t>Kábel medený uložený v rúrke CYKY 450/750 V 3x1,5</t>
  </si>
  <si>
    <t>448116520</t>
  </si>
  <si>
    <t>341110000700.S</t>
  </si>
  <si>
    <t>Kábel medený CYKY 3x1,5 mm2</t>
  </si>
  <si>
    <t>-1619521981</t>
  </si>
  <si>
    <t>210800187.S</t>
  </si>
  <si>
    <t>Kábel medený uložený v rúrke CYKY 450/750 V 3x2,5</t>
  </si>
  <si>
    <t>1170953536</t>
  </si>
  <si>
    <t>341110000800.S</t>
  </si>
  <si>
    <t>Kábel medený CYKY 3x2,5 mm2</t>
  </si>
  <si>
    <t>-1854546971</t>
  </si>
  <si>
    <t>210800199.S</t>
  </si>
  <si>
    <t>Kábel medený uložený v rúrke CYKY 450/750 V 5x2,5</t>
  </si>
  <si>
    <t>-1999508967</t>
  </si>
  <si>
    <t>341110002000.S</t>
  </si>
  <si>
    <t>Kábel medený CYKY 5x2,5 mm2</t>
  </si>
  <si>
    <t>1912619707</t>
  </si>
  <si>
    <t>210800202.S</t>
  </si>
  <si>
    <t>Kábel medený uložený v rúrke CYKY 450/750 V 5x10</t>
  </si>
  <si>
    <t>-2072953116</t>
  </si>
  <si>
    <t>341110002300.S</t>
  </si>
  <si>
    <t>Kábel medený CYKY 5x10 mm2</t>
  </si>
  <si>
    <t>-570249487</t>
  </si>
  <si>
    <t>210010025.S</t>
  </si>
  <si>
    <t>Rúrka ohybná elektroinštalačná z PVC typ FXP 20, uložená pevne</t>
  </si>
  <si>
    <t>1252698977</t>
  </si>
  <si>
    <t>345710009100.S</t>
  </si>
  <si>
    <t>Rúrka ohybná vlnitá pancierová so strednou mechanickou odolnosťou z PVC-U, D 20</t>
  </si>
  <si>
    <t>99930640</t>
  </si>
  <si>
    <t>210101601.S</t>
  </si>
  <si>
    <t>NN spojky pre káble s plastovou izoláciou do 1kV  10-16 mm2</t>
  </si>
  <si>
    <t>-1341504219</t>
  </si>
  <si>
    <t>345820040654.S</t>
  </si>
  <si>
    <t>Spojka SVCZ 10-S Cu s medenými spojkami</t>
  </si>
  <si>
    <t>bal</t>
  </si>
  <si>
    <t>-2054037341</t>
  </si>
  <si>
    <t>210010802.S</t>
  </si>
  <si>
    <t>Lišta elektroinštalačná z PVC 20x20, uložená pevne, vkladacia</t>
  </si>
  <si>
    <t>-916247545</t>
  </si>
  <si>
    <t>345750064610</t>
  </si>
  <si>
    <t>Lišta hranatá z PVC, LHD 20x20 mm, KOPOS</t>
  </si>
  <si>
    <t>-1551434411</t>
  </si>
  <si>
    <t>210100001.S</t>
  </si>
  <si>
    <t>Ukončenie vodičov v rozvádzač. vrátane zapojenia a vodičovej koncovky do 2,5 mm2</t>
  </si>
  <si>
    <t>-103902138</t>
  </si>
  <si>
    <t>210100003.S</t>
  </si>
  <si>
    <t>Ukončenie vodičov v rozvádzač. vrátane zapojenia a vodičovej koncovky do 16 mm2</t>
  </si>
  <si>
    <t>1364325161</t>
  </si>
  <si>
    <t>MD</t>
  </si>
  <si>
    <t>Mimostavenisková doprava</t>
  </si>
  <si>
    <t>pol.</t>
  </si>
  <si>
    <t>-1508562448</t>
  </si>
  <si>
    <t>MV</t>
  </si>
  <si>
    <t>Murárske výpomoci</t>
  </si>
  <si>
    <t>1123468773</t>
  </si>
  <si>
    <t>PD</t>
  </si>
  <si>
    <t>Presun dodávok</t>
  </si>
  <si>
    <t>-1809939304</t>
  </si>
  <si>
    <t>PM</t>
  </si>
  <si>
    <t>Podružný materiál</t>
  </si>
  <si>
    <t>440175322</t>
  </si>
  <si>
    <t>pol.V</t>
  </si>
  <si>
    <t>Podiel pridružených výkonov</t>
  </si>
  <si>
    <t>571326609</t>
  </si>
  <si>
    <t>22-M</t>
  </si>
  <si>
    <t>Montáže oznamovacích a zabezpečovacích zariadení</t>
  </si>
  <si>
    <t>220261661</t>
  </si>
  <si>
    <t>Vyznačenie trasy vedenia podľa plánu</t>
  </si>
  <si>
    <t>-1791316068</t>
  </si>
  <si>
    <t>220511002.S</t>
  </si>
  <si>
    <t>Montáž zásuvky 2xRJ45 pod omietku</t>
  </si>
  <si>
    <t>951772366</t>
  </si>
  <si>
    <t>220511021.S</t>
  </si>
  <si>
    <t>Zapojenie zásuvky 2xRJ45</t>
  </si>
  <si>
    <t>898428419</t>
  </si>
  <si>
    <t>753143</t>
  </si>
  <si>
    <t>VALENA LIFE ZÁSUVKA 2X RJ45 CAT.6 UTP BIELA,Legrand</t>
  </si>
  <si>
    <t>986708329</t>
  </si>
  <si>
    <t>-560692155</t>
  </si>
  <si>
    <t>220733041</t>
  </si>
  <si>
    <t>Montáž a inštalácia TV+SAT zásuvky</t>
  </si>
  <si>
    <t>-510219987</t>
  </si>
  <si>
    <t>170-79550</t>
  </si>
  <si>
    <t>Zásuvka Valena LIFE TV+R+SAT</t>
  </si>
  <si>
    <t>-623935644</t>
  </si>
  <si>
    <t>213217994</t>
  </si>
  <si>
    <t>210010306.S</t>
  </si>
  <si>
    <t>Krabica prístrojová KU 68</t>
  </si>
  <si>
    <t>2078431839</t>
  </si>
  <si>
    <t>345410015020</t>
  </si>
  <si>
    <t>Krabica prístrojová z PVC  KU 68</t>
  </si>
  <si>
    <t>400257601</t>
  </si>
  <si>
    <t>Poznámka k položke:_x000D_
Uvedený počet  upraviť pri realizácii podľa potreby využita viacnásobných krabíc</t>
  </si>
  <si>
    <t>220260553</t>
  </si>
  <si>
    <t>Rúrka PVC D 29 ulož.pod omietku, vrátane napoj.krabíc,vývodiek do pripravenej drážky,(bez dodania krabíc)</t>
  </si>
  <si>
    <t>1869520273</t>
  </si>
  <si>
    <t>341230000800</t>
  </si>
  <si>
    <t>Kábel medený dátový FTP 4x2x0,5 mm2 CAT6 bezhalogénový</t>
  </si>
  <si>
    <t>1293521761</t>
  </si>
  <si>
    <t>345710008360.S</t>
  </si>
  <si>
    <t>Rúrka ohybná 2320 s nízkou mechanickou odolnosťou z PE, UV stabilná bezhalogénová, D 20 mm</t>
  </si>
  <si>
    <t>1920444071</t>
  </si>
  <si>
    <t>220730221</t>
  </si>
  <si>
    <t>Koaxiálny kábel ovíjaný alebo opradený, bez ukonč.a zapojenia</t>
  </si>
  <si>
    <t>131137232</t>
  </si>
  <si>
    <t>KXX000000115</t>
  </si>
  <si>
    <t>Koaxiálny kábel koaxiálny z SAT. rozv. do TV zás.</t>
  </si>
  <si>
    <t>-869381011</t>
  </si>
  <si>
    <t>220732125.S</t>
  </si>
  <si>
    <t xml:space="preserve">Montáž a zapojenie kamery IP fixnej Dome antivandal </t>
  </si>
  <si>
    <t>1784930678</t>
  </si>
  <si>
    <t>383130006100.1</t>
  </si>
  <si>
    <t>IP kamera dome antivandal sieťová 1,3 MP, deň/noc funkcia s mechanicky prepínateľným IR filtrom, VF, IP66</t>
  </si>
  <si>
    <t>1518458477</t>
  </si>
  <si>
    <t>-492081247</t>
  </si>
  <si>
    <t>2070727999</t>
  </si>
  <si>
    <t>765646429</t>
  </si>
  <si>
    <t>1143574806</t>
  </si>
  <si>
    <t>Odhad</t>
  </si>
  <si>
    <t>Certifikačné merania cca</t>
  </si>
  <si>
    <t>hod</t>
  </si>
  <si>
    <t>-1899876859</t>
  </si>
  <si>
    <t>95-M</t>
  </si>
  <si>
    <t>Revízie</t>
  </si>
  <si>
    <t>950106001_1</t>
  </si>
  <si>
    <t>Komplexne a predkomplexne skuky, merania, revízna správa, skutkový stav</t>
  </si>
  <si>
    <t>mer.</t>
  </si>
  <si>
    <t>-1213228013</t>
  </si>
  <si>
    <t>Objekt:</t>
  </si>
  <si>
    <t>RS6 - Rozvádzač</t>
  </si>
  <si>
    <t>210120404_N</t>
  </si>
  <si>
    <t>Odpínač vzduchový trojpólový do 63 A</t>
  </si>
  <si>
    <t>451868683</t>
  </si>
  <si>
    <t>OEZ:42332</t>
  </si>
  <si>
    <t>Vypínač MSO-40-3 In 32 A, Ue AC 250/440 V, 3-pól</t>
  </si>
  <si>
    <t>972853934</t>
  </si>
  <si>
    <t>210120420.S</t>
  </si>
  <si>
    <t>Zvodiče prepätia typ 1 (triedy B), 3pól, 3+1pól</t>
  </si>
  <si>
    <t>773957231</t>
  </si>
  <si>
    <t>358240002940</t>
  </si>
  <si>
    <t>Kombinovaný zvodič bleskových prúdov a prepätia SVBC-12,5-3N-MZ, typ 1+2, 12,5 kA, AC 335 V, varistor, iskrisko</t>
  </si>
  <si>
    <t>1531440552</t>
  </si>
  <si>
    <t>210120414.S</t>
  </si>
  <si>
    <t>Prúdové chrániče s nadprúdovou ochranou dvojpólové</t>
  </si>
  <si>
    <t>762585746</t>
  </si>
  <si>
    <t>358230015400</t>
  </si>
  <si>
    <t>Prúdový chránič s nadprúdovou ochranou OLI-10B-1N-030AC, 2P, 10 A charakteristika B, 10 Ka, OEZ</t>
  </si>
  <si>
    <t>-1579533270</t>
  </si>
  <si>
    <t>Poznámka k položke:_x000D_
In 10 A, Ue AC 230 V, charakteristika B, Idn 30 mA, 1+N-pól, Icn 10 kA, typ AC</t>
  </si>
  <si>
    <t>358230015500</t>
  </si>
  <si>
    <t>Prúdový chránič s nadprúdovou ochranou OLI-16B-1N-030AC, 2P, 16 A, charakteristika B, 10 Ka, OEZ</t>
  </si>
  <si>
    <t>-980014166</t>
  </si>
  <si>
    <t>Poznámka k položke:_x000D_
In 16 A, Ue AC 230 V, charakteristika B, Idn 30 mA, 1+N-pól, Icn 10 kA, typ AC</t>
  </si>
  <si>
    <t>210120411.S</t>
  </si>
  <si>
    <t>Prúdové chrániče štvorpólové 25 - 80 A</t>
  </si>
  <si>
    <t>1459653281</t>
  </si>
  <si>
    <t>358230030704</t>
  </si>
  <si>
    <t>Prúdový chránič LFN-40-4-030AC, 40 A, AC 230/400 V, 30 mA, 4 P, 10 kA, typ AC</t>
  </si>
  <si>
    <t>1578978175</t>
  </si>
  <si>
    <t>210120401.S</t>
  </si>
  <si>
    <t>Istič vzduchový jednopólový do 63 A</t>
  </si>
  <si>
    <t>1671170647</t>
  </si>
  <si>
    <t>358220022460</t>
  </si>
  <si>
    <t>Istič LTN-16B-1, 16 A, AC 230/400 V/DC 72 V, charakteristika B, 1 P, 10 kA</t>
  </si>
  <si>
    <t>2088481210</t>
  </si>
  <si>
    <t>210120404.S</t>
  </si>
  <si>
    <t>Istič vzduchový trojpólový do 63 A</t>
  </si>
  <si>
    <t>1768515053</t>
  </si>
  <si>
    <t>358220064428</t>
  </si>
  <si>
    <t>Istič LTN-16B-3, 16 A, AC 230/400 V/DC 216 V, charakteristika B, 3 P, 10 kA</t>
  </si>
  <si>
    <t>-518406458</t>
  </si>
  <si>
    <t>357150000375</t>
  </si>
  <si>
    <t>Rozvodnicová skriňa oceľoplastová RZA-Z-4S56, pre zapustenú montáž, OEZ</t>
  </si>
  <si>
    <t>-861738419</t>
  </si>
  <si>
    <t>Poznámka k položke:_x000D_
nepriehľadné plechové dvere, počet radov 4, počet modulov v rade 14, krytie IP30, PE+N, farba biela, materiál : oceľ-plast</t>
  </si>
  <si>
    <t>1075526955</t>
  </si>
  <si>
    <t>PPV</t>
  </si>
  <si>
    <t>1979795341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</si>
</sst>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4" fontId="12" fillId="0" borderId="0" xfId="0" applyNumberFormat="1" applyFont="1" applyBorder="1" applyAlignment="1">
      <alignment horizontal="right"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4" fontId="30" fillId="0" borderId="12" xfId="0" applyNumberFormat="1" applyFont="1" applyBorder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4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4" fontId="22" fillId="0" borderId="20" xfId="0" applyNumberFormat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workbookViewId="0"/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9" width="25.83203125" style="1" hidden="1" customWidth="1"/>
    <col min="50" max="51" width="21.6640625" style="1" hidden="1" customWidth="1"/>
    <col min="52" max="53" width="25" style="1" hidden="1" customWidth="1"/>
    <col min="54" max="54" width="21.6640625" style="1" hidden="1" customWidth="1"/>
    <col min="55" max="55" width="19.1640625" style="1" hidden="1" customWidth="1"/>
    <col min="56" max="56" width="25" style="1" hidden="1" customWidth="1"/>
    <col min="57" max="57" width="21.6640625" style="1" hidden="1" customWidth="1"/>
    <col min="58" max="58" width="19.1640625" style="1" hidden="1" customWidth="1"/>
    <col min="59" max="59" width="66.5" style="1" customWidth="1"/>
    <col min="71" max="91" width="9.332031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4</v>
      </c>
      <c r="BV1" s="13" t="s">
        <v>5</v>
      </c>
    </row>
    <row r="2" spans="1:74" s="1" customFormat="1" ht="36.950000000000003" customHeight="1" x14ac:dyDescent="0.2">
      <c r="AR2" s="186" t="s">
        <v>6</v>
      </c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S2" s="14" t="s">
        <v>7</v>
      </c>
      <c r="BT2" s="14" t="s">
        <v>8</v>
      </c>
    </row>
    <row r="3" spans="1:74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8</v>
      </c>
    </row>
    <row r="4" spans="1:74" s="1" customFormat="1" ht="24.95" customHeight="1" x14ac:dyDescent="0.2">
      <c r="B4" s="17"/>
      <c r="D4" s="18" t="s">
        <v>9</v>
      </c>
      <c r="AR4" s="17"/>
      <c r="AS4" s="19" t="s">
        <v>10</v>
      </c>
      <c r="BG4" s="20" t="s">
        <v>11</v>
      </c>
      <c r="BS4" s="14" t="s">
        <v>12</v>
      </c>
    </row>
    <row r="5" spans="1:74" s="1" customFormat="1" ht="12" customHeight="1" x14ac:dyDescent="0.2">
      <c r="B5" s="17"/>
      <c r="D5" s="21" t="s">
        <v>13</v>
      </c>
      <c r="K5" s="220" t="s">
        <v>14</v>
      </c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R5" s="17"/>
      <c r="BG5" s="217" t="s">
        <v>15</v>
      </c>
      <c r="BS5" s="14" t="s">
        <v>7</v>
      </c>
    </row>
    <row r="6" spans="1:74" s="1" customFormat="1" ht="36.950000000000003" customHeight="1" x14ac:dyDescent="0.2">
      <c r="B6" s="17"/>
      <c r="D6" s="23" t="s">
        <v>16</v>
      </c>
      <c r="K6" s="221" t="s">
        <v>17</v>
      </c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R6" s="17"/>
      <c r="BG6" s="218"/>
      <c r="BS6" s="14" t="s">
        <v>7</v>
      </c>
    </row>
    <row r="7" spans="1:74" s="1" customFormat="1" ht="12" customHeight="1" x14ac:dyDescent="0.2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G7" s="218"/>
      <c r="BS7" s="14" t="s">
        <v>7</v>
      </c>
    </row>
    <row r="8" spans="1:74" s="1" customFormat="1" ht="12" customHeight="1" x14ac:dyDescent="0.2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G8" s="218"/>
      <c r="BS8" s="14" t="s">
        <v>7</v>
      </c>
    </row>
    <row r="9" spans="1:74" s="1" customFormat="1" ht="14.45" customHeight="1" x14ac:dyDescent="0.2">
      <c r="B9" s="17"/>
      <c r="AR9" s="17"/>
      <c r="BG9" s="218"/>
      <c r="BS9" s="14" t="s">
        <v>7</v>
      </c>
    </row>
    <row r="10" spans="1:74" s="1" customFormat="1" ht="12" customHeight="1" x14ac:dyDescent="0.2">
      <c r="B10" s="17"/>
      <c r="D10" s="24" t="s">
        <v>24</v>
      </c>
      <c r="AK10" s="24" t="s">
        <v>25</v>
      </c>
      <c r="AN10" s="22" t="s">
        <v>1</v>
      </c>
      <c r="AR10" s="17"/>
      <c r="BG10" s="218"/>
      <c r="BS10" s="14" t="s">
        <v>7</v>
      </c>
    </row>
    <row r="11" spans="1:74" s="1" customFormat="1" ht="18.399999999999999" customHeight="1" x14ac:dyDescent="0.2">
      <c r="B11" s="17"/>
      <c r="E11" s="22" t="s">
        <v>26</v>
      </c>
      <c r="AK11" s="24" t="s">
        <v>27</v>
      </c>
      <c r="AN11" s="22" t="s">
        <v>1</v>
      </c>
      <c r="AR11" s="17"/>
      <c r="BG11" s="218"/>
      <c r="BS11" s="14" t="s">
        <v>7</v>
      </c>
    </row>
    <row r="12" spans="1:74" s="1" customFormat="1" ht="6.95" customHeight="1" x14ac:dyDescent="0.2">
      <c r="B12" s="17"/>
      <c r="AR12" s="17"/>
      <c r="BG12" s="218"/>
      <c r="BS12" s="14" t="s">
        <v>7</v>
      </c>
    </row>
    <row r="13" spans="1:74" s="1" customFormat="1" ht="12" customHeight="1" x14ac:dyDescent="0.2">
      <c r="B13" s="17"/>
      <c r="D13" s="24" t="s">
        <v>28</v>
      </c>
      <c r="AK13" s="24" t="s">
        <v>25</v>
      </c>
      <c r="AN13" s="26" t="s">
        <v>29</v>
      </c>
      <c r="AR13" s="17"/>
      <c r="BG13" s="218"/>
      <c r="BS13" s="14" t="s">
        <v>7</v>
      </c>
    </row>
    <row r="14" spans="1:74" ht="12.75" x14ac:dyDescent="0.2">
      <c r="B14" s="17"/>
      <c r="E14" s="222" t="s">
        <v>29</v>
      </c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4" t="s">
        <v>27</v>
      </c>
      <c r="AN14" s="26" t="s">
        <v>29</v>
      </c>
      <c r="AR14" s="17"/>
      <c r="BG14" s="218"/>
      <c r="BS14" s="14" t="s">
        <v>7</v>
      </c>
    </row>
    <row r="15" spans="1:74" s="1" customFormat="1" ht="6.95" customHeight="1" x14ac:dyDescent="0.2">
      <c r="B15" s="17"/>
      <c r="AR15" s="17"/>
      <c r="BG15" s="218"/>
      <c r="BS15" s="14" t="s">
        <v>3</v>
      </c>
    </row>
    <row r="16" spans="1:74" s="1" customFormat="1" ht="12" customHeight="1" x14ac:dyDescent="0.2">
      <c r="B16" s="17"/>
      <c r="D16" s="24" t="s">
        <v>30</v>
      </c>
      <c r="AK16" s="24" t="s">
        <v>25</v>
      </c>
      <c r="AN16" s="22" t="s">
        <v>1</v>
      </c>
      <c r="AR16" s="17"/>
      <c r="BG16" s="218"/>
      <c r="BS16" s="14" t="s">
        <v>3</v>
      </c>
    </row>
    <row r="17" spans="1:71" s="1" customFormat="1" ht="18.399999999999999" customHeight="1" x14ac:dyDescent="0.2">
      <c r="B17" s="17"/>
      <c r="E17" s="22" t="s">
        <v>31</v>
      </c>
      <c r="AK17" s="24" t="s">
        <v>27</v>
      </c>
      <c r="AN17" s="22" t="s">
        <v>1</v>
      </c>
      <c r="AR17" s="17"/>
      <c r="BG17" s="218"/>
      <c r="BS17" s="14" t="s">
        <v>4</v>
      </c>
    </row>
    <row r="18" spans="1:71" s="1" customFormat="1" ht="6.95" customHeight="1" x14ac:dyDescent="0.2">
      <c r="B18" s="17"/>
      <c r="AR18" s="17"/>
      <c r="BG18" s="218"/>
      <c r="BS18" s="14" t="s">
        <v>7</v>
      </c>
    </row>
    <row r="19" spans="1:71" s="1" customFormat="1" ht="12" customHeight="1" x14ac:dyDescent="0.2">
      <c r="B19" s="17"/>
      <c r="D19" s="24" t="s">
        <v>32</v>
      </c>
      <c r="AK19" s="24" t="s">
        <v>25</v>
      </c>
      <c r="AN19" s="22" t="s">
        <v>1</v>
      </c>
      <c r="AR19" s="17"/>
      <c r="BG19" s="218"/>
      <c r="BS19" s="14" t="s">
        <v>7</v>
      </c>
    </row>
    <row r="20" spans="1:71" s="1" customFormat="1" ht="18.399999999999999" customHeight="1" x14ac:dyDescent="0.2">
      <c r="B20" s="17"/>
      <c r="E20" s="22" t="s">
        <v>33</v>
      </c>
      <c r="AK20" s="24" t="s">
        <v>27</v>
      </c>
      <c r="AN20" s="22" t="s">
        <v>1</v>
      </c>
      <c r="AR20" s="17"/>
      <c r="BG20" s="218"/>
      <c r="BS20" s="14" t="s">
        <v>4</v>
      </c>
    </row>
    <row r="21" spans="1:71" s="1" customFormat="1" ht="6.95" customHeight="1" x14ac:dyDescent="0.2">
      <c r="B21" s="17"/>
      <c r="AR21" s="17"/>
      <c r="BG21" s="218"/>
    </row>
    <row r="22" spans="1:71" s="1" customFormat="1" ht="12" customHeight="1" x14ac:dyDescent="0.2">
      <c r="B22" s="17"/>
      <c r="D22" s="24" t="s">
        <v>34</v>
      </c>
      <c r="AR22" s="17"/>
      <c r="BG22" s="218"/>
    </row>
    <row r="23" spans="1:71" s="1" customFormat="1" ht="16.5" customHeight="1" x14ac:dyDescent="0.2">
      <c r="B23" s="17"/>
      <c r="E23" s="224" t="s">
        <v>35</v>
      </c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R23" s="17"/>
      <c r="BG23" s="218"/>
    </row>
    <row r="24" spans="1:71" s="1" customFormat="1" ht="6.95" customHeight="1" x14ac:dyDescent="0.2">
      <c r="B24" s="17"/>
      <c r="AR24" s="17"/>
      <c r="BG24" s="218"/>
    </row>
    <row r="25" spans="1:71" s="1" customFormat="1" ht="6.95" customHeight="1" x14ac:dyDescent="0.2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G25" s="218"/>
    </row>
    <row r="26" spans="1:71" s="2" customFormat="1" ht="25.9" customHeight="1" x14ac:dyDescent="0.2">
      <c r="A26" s="29"/>
      <c r="B26" s="30"/>
      <c r="C26" s="29"/>
      <c r="D26" s="31" t="s">
        <v>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25">
        <f>ROUND(AG94,2)</f>
        <v>0</v>
      </c>
      <c r="AL26" s="226"/>
      <c r="AM26" s="226"/>
      <c r="AN26" s="226"/>
      <c r="AO26" s="226"/>
      <c r="AP26" s="29"/>
      <c r="AQ26" s="29"/>
      <c r="AR26" s="30"/>
      <c r="BG26" s="218"/>
    </row>
    <row r="27" spans="1:7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G27" s="218"/>
    </row>
    <row r="28" spans="1:71" s="2" customFormat="1" ht="12.75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27" t="s">
        <v>37</v>
      </c>
      <c r="M28" s="227"/>
      <c r="N28" s="227"/>
      <c r="O28" s="227"/>
      <c r="P28" s="227"/>
      <c r="Q28" s="29"/>
      <c r="R28" s="29"/>
      <c r="S28" s="29"/>
      <c r="T28" s="29"/>
      <c r="U28" s="29"/>
      <c r="V28" s="29"/>
      <c r="W28" s="227" t="s">
        <v>38</v>
      </c>
      <c r="X28" s="227"/>
      <c r="Y28" s="227"/>
      <c r="Z28" s="227"/>
      <c r="AA28" s="227"/>
      <c r="AB28" s="227"/>
      <c r="AC28" s="227"/>
      <c r="AD28" s="227"/>
      <c r="AE28" s="227"/>
      <c r="AF28" s="29"/>
      <c r="AG28" s="29"/>
      <c r="AH28" s="29"/>
      <c r="AI28" s="29"/>
      <c r="AJ28" s="29"/>
      <c r="AK28" s="227" t="s">
        <v>39</v>
      </c>
      <c r="AL28" s="227"/>
      <c r="AM28" s="227"/>
      <c r="AN28" s="227"/>
      <c r="AO28" s="227"/>
      <c r="AP28" s="29"/>
      <c r="AQ28" s="29"/>
      <c r="AR28" s="30"/>
      <c r="BG28" s="218"/>
    </row>
    <row r="29" spans="1:71" s="3" customFormat="1" ht="14.45" customHeight="1" x14ac:dyDescent="0.2">
      <c r="B29" s="34"/>
      <c r="D29" s="24" t="s">
        <v>40</v>
      </c>
      <c r="F29" s="35" t="s">
        <v>41</v>
      </c>
      <c r="L29" s="209">
        <v>0.2</v>
      </c>
      <c r="M29" s="208"/>
      <c r="N29" s="208"/>
      <c r="O29" s="208"/>
      <c r="P29" s="208"/>
      <c r="Q29" s="36"/>
      <c r="R29" s="36"/>
      <c r="S29" s="36"/>
      <c r="T29" s="36"/>
      <c r="U29" s="36"/>
      <c r="V29" s="36"/>
      <c r="W29" s="207">
        <f>ROUND(BB94, 2)</f>
        <v>0</v>
      </c>
      <c r="X29" s="208"/>
      <c r="Y29" s="208"/>
      <c r="Z29" s="208"/>
      <c r="AA29" s="208"/>
      <c r="AB29" s="208"/>
      <c r="AC29" s="208"/>
      <c r="AD29" s="208"/>
      <c r="AE29" s="208"/>
      <c r="AF29" s="36"/>
      <c r="AG29" s="36"/>
      <c r="AH29" s="36"/>
      <c r="AI29" s="36"/>
      <c r="AJ29" s="36"/>
      <c r="AK29" s="207">
        <f>ROUND(AX94, 2)</f>
        <v>0</v>
      </c>
      <c r="AL29" s="208"/>
      <c r="AM29" s="208"/>
      <c r="AN29" s="208"/>
      <c r="AO29" s="208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G29" s="219"/>
    </row>
    <row r="30" spans="1:71" s="3" customFormat="1" ht="14.45" customHeight="1" x14ac:dyDescent="0.2">
      <c r="B30" s="34"/>
      <c r="F30" s="35" t="s">
        <v>42</v>
      </c>
      <c r="L30" s="209">
        <v>0.2</v>
      </c>
      <c r="M30" s="208"/>
      <c r="N30" s="208"/>
      <c r="O30" s="208"/>
      <c r="P30" s="208"/>
      <c r="Q30" s="36"/>
      <c r="R30" s="36"/>
      <c r="S30" s="36"/>
      <c r="T30" s="36"/>
      <c r="U30" s="36"/>
      <c r="V30" s="36"/>
      <c r="W30" s="207">
        <f>ROUND(BC94, 2)</f>
        <v>0</v>
      </c>
      <c r="X30" s="208"/>
      <c r="Y30" s="208"/>
      <c r="Z30" s="208"/>
      <c r="AA30" s="208"/>
      <c r="AB30" s="208"/>
      <c r="AC30" s="208"/>
      <c r="AD30" s="208"/>
      <c r="AE30" s="208"/>
      <c r="AF30" s="36"/>
      <c r="AG30" s="36"/>
      <c r="AH30" s="36"/>
      <c r="AI30" s="36"/>
      <c r="AJ30" s="36"/>
      <c r="AK30" s="207">
        <f>ROUND(AY94, 2)</f>
        <v>0</v>
      </c>
      <c r="AL30" s="208"/>
      <c r="AM30" s="208"/>
      <c r="AN30" s="208"/>
      <c r="AO30" s="208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G30" s="219"/>
    </row>
    <row r="31" spans="1:71" s="3" customFormat="1" ht="14.45" hidden="1" customHeight="1" x14ac:dyDescent="0.2">
      <c r="B31" s="34"/>
      <c r="F31" s="24" t="s">
        <v>43</v>
      </c>
      <c r="L31" s="216">
        <v>0.2</v>
      </c>
      <c r="M31" s="215"/>
      <c r="N31" s="215"/>
      <c r="O31" s="215"/>
      <c r="P31" s="215"/>
      <c r="W31" s="214">
        <f>ROUND(BD94, 2)</f>
        <v>0</v>
      </c>
      <c r="X31" s="215"/>
      <c r="Y31" s="215"/>
      <c r="Z31" s="215"/>
      <c r="AA31" s="215"/>
      <c r="AB31" s="215"/>
      <c r="AC31" s="215"/>
      <c r="AD31" s="215"/>
      <c r="AE31" s="215"/>
      <c r="AK31" s="214">
        <v>0</v>
      </c>
      <c r="AL31" s="215"/>
      <c r="AM31" s="215"/>
      <c r="AN31" s="215"/>
      <c r="AO31" s="215"/>
      <c r="AR31" s="34"/>
      <c r="BG31" s="219"/>
    </row>
    <row r="32" spans="1:71" s="3" customFormat="1" ht="14.45" hidden="1" customHeight="1" x14ac:dyDescent="0.2">
      <c r="B32" s="34"/>
      <c r="F32" s="24" t="s">
        <v>44</v>
      </c>
      <c r="L32" s="216">
        <v>0.2</v>
      </c>
      <c r="M32" s="215"/>
      <c r="N32" s="215"/>
      <c r="O32" s="215"/>
      <c r="P32" s="215"/>
      <c r="W32" s="214">
        <f>ROUND(BE94, 2)</f>
        <v>0</v>
      </c>
      <c r="X32" s="215"/>
      <c r="Y32" s="215"/>
      <c r="Z32" s="215"/>
      <c r="AA32" s="215"/>
      <c r="AB32" s="215"/>
      <c r="AC32" s="215"/>
      <c r="AD32" s="215"/>
      <c r="AE32" s="215"/>
      <c r="AK32" s="214">
        <v>0</v>
      </c>
      <c r="AL32" s="215"/>
      <c r="AM32" s="215"/>
      <c r="AN32" s="215"/>
      <c r="AO32" s="215"/>
      <c r="AR32" s="34"/>
      <c r="BG32" s="219"/>
    </row>
    <row r="33" spans="1:59" s="3" customFormat="1" ht="14.45" hidden="1" customHeight="1" x14ac:dyDescent="0.2">
      <c r="B33" s="34"/>
      <c r="F33" s="35" t="s">
        <v>45</v>
      </c>
      <c r="L33" s="209">
        <v>0</v>
      </c>
      <c r="M33" s="208"/>
      <c r="N33" s="208"/>
      <c r="O33" s="208"/>
      <c r="P33" s="208"/>
      <c r="Q33" s="36"/>
      <c r="R33" s="36"/>
      <c r="S33" s="36"/>
      <c r="T33" s="36"/>
      <c r="U33" s="36"/>
      <c r="V33" s="36"/>
      <c r="W33" s="207">
        <f>ROUND(BF94, 2)</f>
        <v>0</v>
      </c>
      <c r="X33" s="208"/>
      <c r="Y33" s="208"/>
      <c r="Z33" s="208"/>
      <c r="AA33" s="208"/>
      <c r="AB33" s="208"/>
      <c r="AC33" s="208"/>
      <c r="AD33" s="208"/>
      <c r="AE33" s="208"/>
      <c r="AF33" s="36"/>
      <c r="AG33" s="36"/>
      <c r="AH33" s="36"/>
      <c r="AI33" s="36"/>
      <c r="AJ33" s="36"/>
      <c r="AK33" s="207">
        <v>0</v>
      </c>
      <c r="AL33" s="208"/>
      <c r="AM33" s="208"/>
      <c r="AN33" s="208"/>
      <c r="AO33" s="208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G33" s="219"/>
    </row>
    <row r="34" spans="1:59" s="2" customFormat="1" ht="6.95" customHeight="1" x14ac:dyDescent="0.2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G34" s="218"/>
    </row>
    <row r="35" spans="1:59" s="2" customFormat="1" ht="25.9" customHeight="1" x14ac:dyDescent="0.2">
      <c r="A35" s="29"/>
      <c r="B35" s="30"/>
      <c r="C35" s="38"/>
      <c r="D35" s="39" t="s">
        <v>46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47</v>
      </c>
      <c r="U35" s="40"/>
      <c r="V35" s="40"/>
      <c r="W35" s="40"/>
      <c r="X35" s="210" t="s">
        <v>48</v>
      </c>
      <c r="Y35" s="211"/>
      <c r="Z35" s="211"/>
      <c r="AA35" s="211"/>
      <c r="AB35" s="211"/>
      <c r="AC35" s="40"/>
      <c r="AD35" s="40"/>
      <c r="AE35" s="40"/>
      <c r="AF35" s="40"/>
      <c r="AG35" s="40"/>
      <c r="AH35" s="40"/>
      <c r="AI35" s="40"/>
      <c r="AJ35" s="40"/>
      <c r="AK35" s="212">
        <f>SUM(AK26:AK33)</f>
        <v>0</v>
      </c>
      <c r="AL35" s="211"/>
      <c r="AM35" s="211"/>
      <c r="AN35" s="211"/>
      <c r="AO35" s="213"/>
      <c r="AP35" s="38"/>
      <c r="AQ35" s="38"/>
      <c r="AR35" s="30"/>
      <c r="BG35" s="29"/>
    </row>
    <row r="36" spans="1:59" s="2" customFormat="1" ht="6.95" customHeight="1" x14ac:dyDescent="0.2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G36" s="29"/>
    </row>
    <row r="37" spans="1:59" s="2" customFormat="1" ht="14.45" customHeight="1" x14ac:dyDescent="0.2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G37" s="29"/>
    </row>
    <row r="38" spans="1:59" s="1" customFormat="1" ht="14.45" customHeight="1" x14ac:dyDescent="0.2">
      <c r="B38" s="17"/>
      <c r="AR38" s="17"/>
    </row>
    <row r="39" spans="1:59" s="1" customFormat="1" ht="14.45" customHeight="1" x14ac:dyDescent="0.2">
      <c r="B39" s="17"/>
      <c r="AR39" s="17"/>
    </row>
    <row r="40" spans="1:59" s="1" customFormat="1" ht="14.45" customHeight="1" x14ac:dyDescent="0.2">
      <c r="B40" s="17"/>
      <c r="AR40" s="17"/>
    </row>
    <row r="41" spans="1:59" s="1" customFormat="1" ht="14.45" customHeight="1" x14ac:dyDescent="0.2">
      <c r="B41" s="17"/>
      <c r="AR41" s="17"/>
    </row>
    <row r="42" spans="1:59" s="1" customFormat="1" ht="14.45" customHeight="1" x14ac:dyDescent="0.2">
      <c r="B42" s="17"/>
      <c r="AR42" s="17"/>
    </row>
    <row r="43" spans="1:59" s="1" customFormat="1" ht="14.45" customHeight="1" x14ac:dyDescent="0.2">
      <c r="B43" s="17"/>
      <c r="AR43" s="17"/>
    </row>
    <row r="44" spans="1:59" s="1" customFormat="1" ht="14.45" customHeight="1" x14ac:dyDescent="0.2">
      <c r="B44" s="17"/>
      <c r="AR44" s="17"/>
    </row>
    <row r="45" spans="1:59" s="1" customFormat="1" ht="14.45" customHeight="1" x14ac:dyDescent="0.2">
      <c r="B45" s="17"/>
      <c r="AR45" s="17"/>
    </row>
    <row r="46" spans="1:59" s="1" customFormat="1" ht="14.45" customHeight="1" x14ac:dyDescent="0.2">
      <c r="B46" s="17"/>
      <c r="AR46" s="17"/>
    </row>
    <row r="47" spans="1:59" s="1" customFormat="1" ht="14.45" customHeight="1" x14ac:dyDescent="0.2">
      <c r="B47" s="17"/>
      <c r="AR47" s="17"/>
    </row>
    <row r="48" spans="1:59" s="1" customFormat="1" ht="14.45" customHeight="1" x14ac:dyDescent="0.2">
      <c r="B48" s="17"/>
      <c r="AR48" s="17"/>
    </row>
    <row r="49" spans="1:59" s="2" customFormat="1" ht="14.45" customHeight="1" x14ac:dyDescent="0.2">
      <c r="B49" s="42"/>
      <c r="D49" s="43" t="s">
        <v>49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50</v>
      </c>
      <c r="AI49" s="44"/>
      <c r="AJ49" s="44"/>
      <c r="AK49" s="44"/>
      <c r="AL49" s="44"/>
      <c r="AM49" s="44"/>
      <c r="AN49" s="44"/>
      <c r="AO49" s="44"/>
      <c r="AR49" s="42"/>
    </row>
    <row r="50" spans="1:59" x14ac:dyDescent="0.2">
      <c r="B50" s="17"/>
      <c r="AR50" s="17"/>
    </row>
    <row r="51" spans="1:59" x14ac:dyDescent="0.2">
      <c r="B51" s="17"/>
      <c r="AR51" s="17"/>
    </row>
    <row r="52" spans="1:59" x14ac:dyDescent="0.2">
      <c r="B52" s="17"/>
      <c r="AR52" s="17"/>
    </row>
    <row r="53" spans="1:59" x14ac:dyDescent="0.2">
      <c r="B53" s="17"/>
      <c r="AR53" s="17"/>
    </row>
    <row r="54" spans="1:59" x14ac:dyDescent="0.2">
      <c r="B54" s="17"/>
      <c r="AR54" s="17"/>
    </row>
    <row r="55" spans="1:59" x14ac:dyDescent="0.2">
      <c r="B55" s="17"/>
      <c r="AR55" s="17"/>
    </row>
    <row r="56" spans="1:59" x14ac:dyDescent="0.2">
      <c r="B56" s="17"/>
      <c r="AR56" s="17"/>
    </row>
    <row r="57" spans="1:59" x14ac:dyDescent="0.2">
      <c r="B57" s="17"/>
      <c r="AR57" s="17"/>
    </row>
    <row r="58" spans="1:59" x14ac:dyDescent="0.2">
      <c r="B58" s="17"/>
      <c r="AR58" s="17"/>
    </row>
    <row r="59" spans="1:59" x14ac:dyDescent="0.2">
      <c r="B59" s="17"/>
      <c r="AR59" s="17"/>
    </row>
    <row r="60" spans="1:59" s="2" customFormat="1" ht="12.75" x14ac:dyDescent="0.2">
      <c r="A60" s="29"/>
      <c r="B60" s="30"/>
      <c r="C60" s="29"/>
      <c r="D60" s="45" t="s">
        <v>51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52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51</v>
      </c>
      <c r="AI60" s="32"/>
      <c r="AJ60" s="32"/>
      <c r="AK60" s="32"/>
      <c r="AL60" s="32"/>
      <c r="AM60" s="45" t="s">
        <v>52</v>
      </c>
      <c r="AN60" s="32"/>
      <c r="AO60" s="32"/>
      <c r="AP60" s="29"/>
      <c r="AQ60" s="29"/>
      <c r="AR60" s="30"/>
      <c r="BG60" s="29"/>
    </row>
    <row r="61" spans="1:59" x14ac:dyDescent="0.2">
      <c r="B61" s="17"/>
      <c r="AR61" s="17"/>
    </row>
    <row r="62" spans="1:59" x14ac:dyDescent="0.2">
      <c r="B62" s="17"/>
      <c r="AR62" s="17"/>
    </row>
    <row r="63" spans="1:59" x14ac:dyDescent="0.2">
      <c r="B63" s="17"/>
      <c r="AR63" s="17"/>
    </row>
    <row r="64" spans="1:59" s="2" customFormat="1" ht="12.75" x14ac:dyDescent="0.2">
      <c r="A64" s="29"/>
      <c r="B64" s="30"/>
      <c r="C64" s="29"/>
      <c r="D64" s="43" t="s">
        <v>53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54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G64" s="29"/>
    </row>
    <row r="65" spans="1:59" x14ac:dyDescent="0.2">
      <c r="B65" s="17"/>
      <c r="AR65" s="17"/>
    </row>
    <row r="66" spans="1:59" x14ac:dyDescent="0.2">
      <c r="B66" s="17"/>
      <c r="AR66" s="17"/>
    </row>
    <row r="67" spans="1:59" x14ac:dyDescent="0.2">
      <c r="B67" s="17"/>
      <c r="AR67" s="17"/>
    </row>
    <row r="68" spans="1:59" x14ac:dyDescent="0.2">
      <c r="B68" s="17"/>
      <c r="AR68" s="17"/>
    </row>
    <row r="69" spans="1:59" x14ac:dyDescent="0.2">
      <c r="B69" s="17"/>
      <c r="AR69" s="17"/>
    </row>
    <row r="70" spans="1:59" x14ac:dyDescent="0.2">
      <c r="B70" s="17"/>
      <c r="AR70" s="17"/>
    </row>
    <row r="71" spans="1:59" x14ac:dyDescent="0.2">
      <c r="B71" s="17"/>
      <c r="AR71" s="17"/>
    </row>
    <row r="72" spans="1:59" x14ac:dyDescent="0.2">
      <c r="B72" s="17"/>
      <c r="AR72" s="17"/>
    </row>
    <row r="73" spans="1:59" x14ac:dyDescent="0.2">
      <c r="B73" s="17"/>
      <c r="AR73" s="17"/>
    </row>
    <row r="74" spans="1:59" x14ac:dyDescent="0.2">
      <c r="B74" s="17"/>
      <c r="AR74" s="17"/>
    </row>
    <row r="75" spans="1:59" s="2" customFormat="1" ht="12.75" x14ac:dyDescent="0.2">
      <c r="A75" s="29"/>
      <c r="B75" s="30"/>
      <c r="C75" s="29"/>
      <c r="D75" s="45" t="s">
        <v>51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52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51</v>
      </c>
      <c r="AI75" s="32"/>
      <c r="AJ75" s="32"/>
      <c r="AK75" s="32"/>
      <c r="AL75" s="32"/>
      <c r="AM75" s="45" t="s">
        <v>52</v>
      </c>
      <c r="AN75" s="32"/>
      <c r="AO75" s="32"/>
      <c r="AP75" s="29"/>
      <c r="AQ75" s="29"/>
      <c r="AR75" s="30"/>
      <c r="BG75" s="29"/>
    </row>
    <row r="76" spans="1:59" s="2" customFormat="1" x14ac:dyDescent="0.2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G76" s="29"/>
    </row>
    <row r="77" spans="1:59" s="2" customFormat="1" ht="6.95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G77" s="29"/>
    </row>
    <row r="81" spans="1:91" s="2" customFormat="1" ht="6.95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G81" s="29"/>
    </row>
    <row r="82" spans="1:91" s="2" customFormat="1" ht="24.95" customHeight="1" x14ac:dyDescent="0.2">
      <c r="A82" s="29"/>
      <c r="B82" s="30"/>
      <c r="C82" s="18" t="s">
        <v>55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G82" s="29"/>
    </row>
    <row r="83" spans="1:9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G83" s="29"/>
    </row>
    <row r="84" spans="1:91" s="4" customFormat="1" ht="12" customHeight="1" x14ac:dyDescent="0.2">
      <c r="B84" s="51"/>
      <c r="C84" s="24" t="s">
        <v>13</v>
      </c>
      <c r="L84" s="4" t="str">
        <f>K5</f>
        <v>24422</v>
      </c>
      <c r="AR84" s="51"/>
    </row>
    <row r="85" spans="1:91" s="5" customFormat="1" ht="36.950000000000003" customHeight="1" x14ac:dyDescent="0.2">
      <c r="B85" s="52"/>
      <c r="C85" s="53" t="s">
        <v>16</v>
      </c>
      <c r="L85" s="198" t="str">
        <f>K6</f>
        <v>Materská škola Šporťáčik</v>
      </c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R85" s="52"/>
    </row>
    <row r="86" spans="1:91" s="2" customFormat="1" ht="6.95" customHeight="1" x14ac:dyDescent="0.2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G86" s="29"/>
    </row>
    <row r="87" spans="1:91" s="2" customFormat="1" ht="12" customHeight="1" x14ac:dyDescent="0.2">
      <c r="A87" s="29"/>
      <c r="B87" s="30"/>
      <c r="C87" s="24" t="s">
        <v>20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Hrabovská cesta 1, Ružomberok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22</v>
      </c>
      <c r="AJ87" s="29"/>
      <c r="AK87" s="29"/>
      <c r="AL87" s="29"/>
      <c r="AM87" s="200" t="str">
        <f>IF(AN8= "","",AN8)</f>
        <v>23. 3. 2022</v>
      </c>
      <c r="AN87" s="200"/>
      <c r="AO87" s="29"/>
      <c r="AP87" s="29"/>
      <c r="AQ87" s="29"/>
      <c r="AR87" s="30"/>
      <c r="BG87" s="29"/>
    </row>
    <row r="88" spans="1:91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G88" s="29"/>
    </row>
    <row r="89" spans="1:91" s="2" customFormat="1" ht="15.2" customHeight="1" x14ac:dyDescent="0.2">
      <c r="A89" s="29"/>
      <c r="B89" s="30"/>
      <c r="C89" s="24" t="s">
        <v>24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Pedagogická fakulta KU Ružomberok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30</v>
      </c>
      <c r="AJ89" s="29"/>
      <c r="AK89" s="29"/>
      <c r="AL89" s="29"/>
      <c r="AM89" s="201" t="str">
        <f>IF(E17="","",E17)</f>
        <v xml:space="preserve"> </v>
      </c>
      <c r="AN89" s="202"/>
      <c r="AO89" s="202"/>
      <c r="AP89" s="202"/>
      <c r="AQ89" s="29"/>
      <c r="AR89" s="30"/>
      <c r="AS89" s="203" t="s">
        <v>56</v>
      </c>
      <c r="AT89" s="204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7"/>
      <c r="BG89" s="29"/>
    </row>
    <row r="90" spans="1:91" s="2" customFormat="1" ht="15.2" customHeight="1" x14ac:dyDescent="0.2">
      <c r="A90" s="29"/>
      <c r="B90" s="30"/>
      <c r="C90" s="24" t="s">
        <v>28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32</v>
      </c>
      <c r="AJ90" s="29"/>
      <c r="AK90" s="29"/>
      <c r="AL90" s="29"/>
      <c r="AM90" s="201" t="str">
        <f>IF(E20="","",E20)</f>
        <v>Ing. Tibor Beťko</v>
      </c>
      <c r="AN90" s="202"/>
      <c r="AO90" s="202"/>
      <c r="AP90" s="202"/>
      <c r="AQ90" s="29"/>
      <c r="AR90" s="30"/>
      <c r="AS90" s="205"/>
      <c r="AT90" s="206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9"/>
      <c r="BG90" s="29"/>
    </row>
    <row r="91" spans="1:91" s="2" customFormat="1" ht="10.9" customHeight="1" x14ac:dyDescent="0.2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5"/>
      <c r="AT91" s="206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9"/>
      <c r="BG91" s="29"/>
    </row>
    <row r="92" spans="1:91" s="2" customFormat="1" ht="29.25" customHeight="1" x14ac:dyDescent="0.2">
      <c r="A92" s="29"/>
      <c r="B92" s="30"/>
      <c r="C92" s="193" t="s">
        <v>57</v>
      </c>
      <c r="D92" s="194"/>
      <c r="E92" s="194"/>
      <c r="F92" s="194"/>
      <c r="G92" s="194"/>
      <c r="H92" s="60"/>
      <c r="I92" s="195" t="s">
        <v>58</v>
      </c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6" t="s">
        <v>59</v>
      </c>
      <c r="AH92" s="194"/>
      <c r="AI92" s="194"/>
      <c r="AJ92" s="194"/>
      <c r="AK92" s="194"/>
      <c r="AL92" s="194"/>
      <c r="AM92" s="194"/>
      <c r="AN92" s="195" t="s">
        <v>60</v>
      </c>
      <c r="AO92" s="194"/>
      <c r="AP92" s="197"/>
      <c r="AQ92" s="61" t="s">
        <v>61</v>
      </c>
      <c r="AR92" s="30"/>
      <c r="AS92" s="62" t="s">
        <v>62</v>
      </c>
      <c r="AT92" s="63" t="s">
        <v>63</v>
      </c>
      <c r="AU92" s="63" t="s">
        <v>64</v>
      </c>
      <c r="AV92" s="63" t="s">
        <v>65</v>
      </c>
      <c r="AW92" s="63" t="s">
        <v>66</v>
      </c>
      <c r="AX92" s="63" t="s">
        <v>67</v>
      </c>
      <c r="AY92" s="63" t="s">
        <v>68</v>
      </c>
      <c r="AZ92" s="63" t="s">
        <v>69</v>
      </c>
      <c r="BA92" s="63" t="s">
        <v>70</v>
      </c>
      <c r="BB92" s="63" t="s">
        <v>71</v>
      </c>
      <c r="BC92" s="63" t="s">
        <v>72</v>
      </c>
      <c r="BD92" s="63" t="s">
        <v>73</v>
      </c>
      <c r="BE92" s="63" t="s">
        <v>74</v>
      </c>
      <c r="BF92" s="64" t="s">
        <v>75</v>
      </c>
      <c r="BG92" s="29"/>
    </row>
    <row r="93" spans="1:91" s="2" customFormat="1" ht="10.9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7"/>
      <c r="BG93" s="29"/>
    </row>
    <row r="94" spans="1:91" s="6" customFormat="1" ht="32.450000000000003" customHeight="1" x14ac:dyDescent="0.2">
      <c r="B94" s="68"/>
      <c r="C94" s="69" t="s">
        <v>76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191">
        <f>ROUND(SUM(AG95:AG96),2)</f>
        <v>0</v>
      </c>
      <c r="AH94" s="191"/>
      <c r="AI94" s="191"/>
      <c r="AJ94" s="191"/>
      <c r="AK94" s="191"/>
      <c r="AL94" s="191"/>
      <c r="AM94" s="191"/>
      <c r="AN94" s="192">
        <f>SUM(AG94,AV94)</f>
        <v>0</v>
      </c>
      <c r="AO94" s="192"/>
      <c r="AP94" s="192"/>
      <c r="AQ94" s="72" t="s">
        <v>1</v>
      </c>
      <c r="AR94" s="68"/>
      <c r="AS94" s="73">
        <f>ROUND(SUM(AS95:AS96),2)</f>
        <v>0</v>
      </c>
      <c r="AT94" s="74">
        <f>ROUND(SUM(AT95:AT96),2)</f>
        <v>0</v>
      </c>
      <c r="AU94" s="75">
        <f>ROUND(SUM(AU95:AU96),2)</f>
        <v>0</v>
      </c>
      <c r="AV94" s="75">
        <f>ROUND(SUM(AX94:AY94),2)</f>
        <v>0</v>
      </c>
      <c r="AW94" s="76">
        <f>ROUND(SUM(AW95:AW96),5)</f>
        <v>0</v>
      </c>
      <c r="AX94" s="75">
        <f>ROUND(BB94*L29,2)</f>
        <v>0</v>
      </c>
      <c r="AY94" s="75">
        <f>ROUND(BC94*L30,2)</f>
        <v>0</v>
      </c>
      <c r="AZ94" s="75">
        <f>ROUND(BD94*L29,2)</f>
        <v>0</v>
      </c>
      <c r="BA94" s="75">
        <f>ROUND(BE94*L30,2)</f>
        <v>0</v>
      </c>
      <c r="BB94" s="75">
        <f>ROUND(SUM(BB95:BB96),2)</f>
        <v>0</v>
      </c>
      <c r="BC94" s="75">
        <f>ROUND(SUM(BC95:BC96),2)</f>
        <v>0</v>
      </c>
      <c r="BD94" s="75">
        <f>ROUND(SUM(BD95:BD96),2)</f>
        <v>0</v>
      </c>
      <c r="BE94" s="75">
        <f>ROUND(SUM(BE95:BE96),2)</f>
        <v>0</v>
      </c>
      <c r="BF94" s="77">
        <f>ROUND(SUM(BF95:BF96),2)</f>
        <v>0</v>
      </c>
      <c r="BS94" s="78" t="s">
        <v>77</v>
      </c>
      <c r="BT94" s="78" t="s">
        <v>78</v>
      </c>
      <c r="BV94" s="78" t="s">
        <v>79</v>
      </c>
      <c r="BW94" s="78" t="s">
        <v>5</v>
      </c>
      <c r="BX94" s="78" t="s">
        <v>80</v>
      </c>
      <c r="CL94" s="78" t="s">
        <v>1</v>
      </c>
    </row>
    <row r="95" spans="1:91" s="7" customFormat="1" ht="16.5" customHeight="1" x14ac:dyDescent="0.2">
      <c r="A95" s="79" t="s">
        <v>81</v>
      </c>
      <c r="B95" s="80"/>
      <c r="C95" s="81"/>
      <c r="D95" s="190" t="s">
        <v>14</v>
      </c>
      <c r="E95" s="190"/>
      <c r="F95" s="190"/>
      <c r="G95" s="190"/>
      <c r="H95" s="190"/>
      <c r="I95" s="82"/>
      <c r="J95" s="190" t="s">
        <v>17</v>
      </c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88">
        <f>'24422 - Materská škola Šp...'!K30</f>
        <v>0</v>
      </c>
      <c r="AH95" s="189"/>
      <c r="AI95" s="189"/>
      <c r="AJ95" s="189"/>
      <c r="AK95" s="189"/>
      <c r="AL95" s="189"/>
      <c r="AM95" s="189"/>
      <c r="AN95" s="188">
        <f>SUM(AG95,AV95)</f>
        <v>0</v>
      </c>
      <c r="AO95" s="189"/>
      <c r="AP95" s="189"/>
      <c r="AQ95" s="83" t="s">
        <v>82</v>
      </c>
      <c r="AR95" s="80"/>
      <c r="AS95" s="84">
        <f>'24422 - Materská škola Šp...'!K28</f>
        <v>0</v>
      </c>
      <c r="AT95" s="85">
        <f>'24422 - Materská škola Šp...'!K29</f>
        <v>0</v>
      </c>
      <c r="AU95" s="85">
        <v>0</v>
      </c>
      <c r="AV95" s="85">
        <f>ROUND(SUM(AX95:AY95),2)</f>
        <v>0</v>
      </c>
      <c r="AW95" s="86">
        <f>'24422 - Materská škola Šp...'!T118</f>
        <v>0</v>
      </c>
      <c r="AX95" s="85">
        <f>'24422 - Materská škola Šp...'!K33</f>
        <v>0</v>
      </c>
      <c r="AY95" s="85">
        <f>'24422 - Materská škola Šp...'!K34</f>
        <v>0</v>
      </c>
      <c r="AZ95" s="85">
        <f>'24422 - Materská škola Šp...'!K35</f>
        <v>0</v>
      </c>
      <c r="BA95" s="85">
        <f>'24422 - Materská škola Šp...'!K36</f>
        <v>0</v>
      </c>
      <c r="BB95" s="85">
        <f>'24422 - Materská škola Šp...'!F33</f>
        <v>0</v>
      </c>
      <c r="BC95" s="85">
        <f>'24422 - Materská škola Šp...'!F34</f>
        <v>0</v>
      </c>
      <c r="BD95" s="85">
        <f>'24422 - Materská škola Šp...'!F35</f>
        <v>0</v>
      </c>
      <c r="BE95" s="85">
        <f>'24422 - Materská škola Šp...'!F36</f>
        <v>0</v>
      </c>
      <c r="BF95" s="87">
        <f>'24422 - Materská škola Šp...'!F37</f>
        <v>0</v>
      </c>
      <c r="BT95" s="88" t="s">
        <v>83</v>
      </c>
      <c r="BU95" s="88" t="s">
        <v>84</v>
      </c>
      <c r="BV95" s="88" t="s">
        <v>79</v>
      </c>
      <c r="BW95" s="88" t="s">
        <v>5</v>
      </c>
      <c r="BX95" s="88" t="s">
        <v>80</v>
      </c>
      <c r="CL95" s="88" t="s">
        <v>1</v>
      </c>
    </row>
    <row r="96" spans="1:91" s="7" customFormat="1" ht="16.5" customHeight="1" x14ac:dyDescent="0.2">
      <c r="A96" s="79" t="s">
        <v>81</v>
      </c>
      <c r="B96" s="80"/>
      <c r="C96" s="81"/>
      <c r="D96" s="190" t="s">
        <v>85</v>
      </c>
      <c r="E96" s="190"/>
      <c r="F96" s="190"/>
      <c r="G96" s="190"/>
      <c r="H96" s="190"/>
      <c r="I96" s="82"/>
      <c r="J96" s="190" t="s">
        <v>86</v>
      </c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88">
        <f>'RS6 - Rozvádzač'!K32</f>
        <v>0</v>
      </c>
      <c r="AH96" s="189"/>
      <c r="AI96" s="189"/>
      <c r="AJ96" s="189"/>
      <c r="AK96" s="189"/>
      <c r="AL96" s="189"/>
      <c r="AM96" s="189"/>
      <c r="AN96" s="188">
        <f>SUM(AG96,AV96)</f>
        <v>0</v>
      </c>
      <c r="AO96" s="189"/>
      <c r="AP96" s="189"/>
      <c r="AQ96" s="83" t="s">
        <v>82</v>
      </c>
      <c r="AR96" s="80"/>
      <c r="AS96" s="89">
        <f>'RS6 - Rozvádzač'!K30</f>
        <v>0</v>
      </c>
      <c r="AT96" s="90">
        <f>'RS6 - Rozvádzač'!K31</f>
        <v>0</v>
      </c>
      <c r="AU96" s="90">
        <v>0</v>
      </c>
      <c r="AV96" s="90">
        <f>ROUND(SUM(AX96:AY96),2)</f>
        <v>0</v>
      </c>
      <c r="AW96" s="91">
        <f>'RS6 - Rozvádzač'!T118</f>
        <v>0</v>
      </c>
      <c r="AX96" s="90">
        <f>'RS6 - Rozvádzač'!K35</f>
        <v>0</v>
      </c>
      <c r="AY96" s="90">
        <f>'RS6 - Rozvádzač'!K36</f>
        <v>0</v>
      </c>
      <c r="AZ96" s="90">
        <f>'RS6 - Rozvádzač'!K37</f>
        <v>0</v>
      </c>
      <c r="BA96" s="90">
        <f>'RS6 - Rozvádzač'!K38</f>
        <v>0</v>
      </c>
      <c r="BB96" s="90">
        <f>'RS6 - Rozvádzač'!F35</f>
        <v>0</v>
      </c>
      <c r="BC96" s="90">
        <f>'RS6 - Rozvádzač'!F36</f>
        <v>0</v>
      </c>
      <c r="BD96" s="90">
        <f>'RS6 - Rozvádzač'!F37</f>
        <v>0</v>
      </c>
      <c r="BE96" s="90">
        <f>'RS6 - Rozvádzač'!F38</f>
        <v>0</v>
      </c>
      <c r="BF96" s="92">
        <f>'RS6 - Rozvádzač'!F39</f>
        <v>0</v>
      </c>
      <c r="BT96" s="88" t="s">
        <v>83</v>
      </c>
      <c r="BV96" s="88" t="s">
        <v>79</v>
      </c>
      <c r="BW96" s="88" t="s">
        <v>87</v>
      </c>
      <c r="BX96" s="88" t="s">
        <v>5</v>
      </c>
      <c r="CL96" s="88" t="s">
        <v>1</v>
      </c>
      <c r="CM96" s="88" t="s">
        <v>78</v>
      </c>
    </row>
    <row r="97" spans="1:59" s="2" customFormat="1" ht="30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</row>
    <row r="98" spans="1:59" s="2" customFormat="1" ht="6.95" customHeight="1" x14ac:dyDescent="0.2">
      <c r="A98" s="29"/>
      <c r="B98" s="47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</row>
  </sheetData>
  <mergeCells count="46"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G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</mergeCells>
  <hyperlinks>
    <hyperlink ref="A95" location="'24422 - Materská škola Šp...'!C2" display="/"/>
    <hyperlink ref="A96" location="'RS6 - Rozvádzač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8"/>
  <sheetViews>
    <sheetView showGridLines="0" tabSelected="1" workbookViewId="0">
      <selection activeCell="C228" sqref="C228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M2" s="186" t="s">
        <v>6</v>
      </c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T2" s="14" t="s">
        <v>5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78</v>
      </c>
    </row>
    <row r="4" spans="1:46" s="1" customFormat="1" ht="24.95" customHeight="1" x14ac:dyDescent="0.2">
      <c r="B4" s="17"/>
      <c r="D4" s="18" t="s">
        <v>88</v>
      </c>
      <c r="M4" s="17"/>
      <c r="N4" s="93" t="s">
        <v>10</v>
      </c>
      <c r="AT4" s="14" t="s">
        <v>3</v>
      </c>
    </row>
    <row r="5" spans="1:46" s="1" customFormat="1" ht="6.95" customHeight="1" x14ac:dyDescent="0.2">
      <c r="B5" s="17"/>
      <c r="M5" s="17"/>
    </row>
    <row r="6" spans="1:46" s="2" customFormat="1" ht="12" customHeight="1" x14ac:dyDescent="0.2">
      <c r="A6" s="29"/>
      <c r="B6" s="30"/>
      <c r="C6" s="29"/>
      <c r="D6" s="24" t="s">
        <v>16</v>
      </c>
      <c r="E6" s="29"/>
      <c r="F6" s="29"/>
      <c r="G6" s="29"/>
      <c r="H6" s="29"/>
      <c r="I6" s="29"/>
      <c r="J6" s="29"/>
      <c r="K6" s="29"/>
      <c r="L6" s="29"/>
      <c r="M6" s="42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46" s="2" customFormat="1" ht="16.5" customHeight="1" x14ac:dyDescent="0.2">
      <c r="A7" s="29"/>
      <c r="B7" s="30"/>
      <c r="C7" s="29"/>
      <c r="D7" s="29"/>
      <c r="E7" s="198" t="s">
        <v>17</v>
      </c>
      <c r="F7" s="228"/>
      <c r="G7" s="228"/>
      <c r="H7" s="228"/>
      <c r="I7" s="29"/>
      <c r="J7" s="29"/>
      <c r="K7" s="29"/>
      <c r="L7" s="29"/>
      <c r="M7" s="42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1:46" s="2" customFormat="1" x14ac:dyDescent="0.2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2" customHeight="1" x14ac:dyDescent="0.2">
      <c r="A9" s="29"/>
      <c r="B9" s="30"/>
      <c r="C9" s="29"/>
      <c r="D9" s="24" t="s">
        <v>18</v>
      </c>
      <c r="E9" s="29"/>
      <c r="F9" s="22" t="s">
        <v>1</v>
      </c>
      <c r="G9" s="29"/>
      <c r="H9" s="29"/>
      <c r="I9" s="24" t="s">
        <v>19</v>
      </c>
      <c r="J9" s="22" t="s">
        <v>1</v>
      </c>
      <c r="K9" s="29"/>
      <c r="L9" s="29"/>
      <c r="M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4" t="s">
        <v>20</v>
      </c>
      <c r="E10" s="29"/>
      <c r="F10" s="22" t="s">
        <v>21</v>
      </c>
      <c r="G10" s="29"/>
      <c r="H10" s="29"/>
      <c r="I10" s="24" t="s">
        <v>22</v>
      </c>
      <c r="J10" s="55" t="str">
        <f>'Rekapitulácia stavby'!AN8</f>
        <v>23. 3. 2022</v>
      </c>
      <c r="K10" s="29"/>
      <c r="L10" s="29"/>
      <c r="M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0.9" customHeight="1" x14ac:dyDescent="0.2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24</v>
      </c>
      <c r="E12" s="29"/>
      <c r="F12" s="29"/>
      <c r="G12" s="29"/>
      <c r="H12" s="29"/>
      <c r="I12" s="24" t="s">
        <v>25</v>
      </c>
      <c r="J12" s="22" t="s">
        <v>1</v>
      </c>
      <c r="K12" s="29"/>
      <c r="L12" s="29"/>
      <c r="M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8" customHeight="1" x14ac:dyDescent="0.2">
      <c r="A13" s="29"/>
      <c r="B13" s="30"/>
      <c r="C13" s="29"/>
      <c r="D13" s="29"/>
      <c r="E13" s="22" t="s">
        <v>26</v>
      </c>
      <c r="F13" s="29"/>
      <c r="G13" s="29"/>
      <c r="H13" s="29"/>
      <c r="I13" s="24" t="s">
        <v>27</v>
      </c>
      <c r="J13" s="22" t="s">
        <v>1</v>
      </c>
      <c r="K13" s="29"/>
      <c r="L13" s="29"/>
      <c r="M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6.95" customHeight="1" x14ac:dyDescent="0.2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 x14ac:dyDescent="0.2">
      <c r="A15" s="29"/>
      <c r="B15" s="30"/>
      <c r="C15" s="29"/>
      <c r="D15" s="24" t="s">
        <v>28</v>
      </c>
      <c r="E15" s="29"/>
      <c r="F15" s="29"/>
      <c r="G15" s="29"/>
      <c r="H15" s="29"/>
      <c r="I15" s="24" t="s">
        <v>25</v>
      </c>
      <c r="J15" s="25" t="str">
        <f>'Rekapitulácia stavby'!AN13</f>
        <v>Vyplň údaj</v>
      </c>
      <c r="K15" s="29"/>
      <c r="L15" s="29"/>
      <c r="M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8" customHeight="1" x14ac:dyDescent="0.2">
      <c r="A16" s="29"/>
      <c r="B16" s="30"/>
      <c r="C16" s="29"/>
      <c r="D16" s="29"/>
      <c r="E16" s="229" t="str">
        <f>'Rekapitulácia stavby'!E14</f>
        <v>Vyplň údaj</v>
      </c>
      <c r="F16" s="220"/>
      <c r="G16" s="220"/>
      <c r="H16" s="220"/>
      <c r="I16" s="24" t="s">
        <v>27</v>
      </c>
      <c r="J16" s="25" t="str">
        <f>'Rekapitulácia stavby'!AN14</f>
        <v>Vyplň údaj</v>
      </c>
      <c r="K16" s="29"/>
      <c r="L16" s="29"/>
      <c r="M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6.95" customHeight="1" x14ac:dyDescent="0.2">
      <c r="A17" s="29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 x14ac:dyDescent="0.2">
      <c r="A18" s="29"/>
      <c r="B18" s="30"/>
      <c r="C18" s="29"/>
      <c r="D18" s="24" t="s">
        <v>30</v>
      </c>
      <c r="E18" s="29"/>
      <c r="F18" s="29"/>
      <c r="G18" s="29"/>
      <c r="H18" s="29"/>
      <c r="I18" s="24" t="s">
        <v>25</v>
      </c>
      <c r="J18" s="22" t="str">
        <f>IF('Rekapitulácia stavby'!AN16="","",'Rekapitulácia stavby'!AN16)</f>
        <v/>
      </c>
      <c r="K18" s="29"/>
      <c r="L18" s="29"/>
      <c r="M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 x14ac:dyDescent="0.2">
      <c r="A19" s="29"/>
      <c r="B19" s="30"/>
      <c r="C19" s="29"/>
      <c r="D19" s="29"/>
      <c r="E19" s="22" t="str">
        <f>IF('Rekapitulácia stavby'!E17="","",'Rekapitulácia stavby'!E17)</f>
        <v xml:space="preserve"> </v>
      </c>
      <c r="F19" s="29"/>
      <c r="G19" s="29"/>
      <c r="H19" s="29"/>
      <c r="I19" s="24" t="s">
        <v>27</v>
      </c>
      <c r="J19" s="22" t="str">
        <f>IF('Rekapitulácia stavby'!AN17="","",'Rekapitulácia stavby'!AN17)</f>
        <v/>
      </c>
      <c r="K19" s="29"/>
      <c r="L19" s="29"/>
      <c r="M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 x14ac:dyDescent="0.2">
      <c r="A20" s="29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 x14ac:dyDescent="0.2">
      <c r="A21" s="29"/>
      <c r="B21" s="30"/>
      <c r="C21" s="29"/>
      <c r="D21" s="24" t="s">
        <v>32</v>
      </c>
      <c r="E21" s="29"/>
      <c r="F21" s="29"/>
      <c r="G21" s="29"/>
      <c r="H21" s="29"/>
      <c r="I21" s="24" t="s">
        <v>25</v>
      </c>
      <c r="J21" s="22" t="s">
        <v>1</v>
      </c>
      <c r="K21" s="29"/>
      <c r="L21" s="29"/>
      <c r="M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 x14ac:dyDescent="0.2">
      <c r="A22" s="29"/>
      <c r="B22" s="30"/>
      <c r="C22" s="29"/>
      <c r="D22" s="29"/>
      <c r="E22" s="22" t="s">
        <v>33</v>
      </c>
      <c r="F22" s="29"/>
      <c r="G22" s="29"/>
      <c r="H22" s="29"/>
      <c r="I22" s="24" t="s">
        <v>27</v>
      </c>
      <c r="J22" s="22" t="s">
        <v>1</v>
      </c>
      <c r="K22" s="29"/>
      <c r="L22" s="29"/>
      <c r="M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 x14ac:dyDescent="0.2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 x14ac:dyDescent="0.2">
      <c r="A24" s="29"/>
      <c r="B24" s="30"/>
      <c r="C24" s="29"/>
      <c r="D24" s="24" t="s">
        <v>34</v>
      </c>
      <c r="E24" s="29"/>
      <c r="F24" s="29"/>
      <c r="G24" s="29"/>
      <c r="H24" s="29"/>
      <c r="I24" s="29"/>
      <c r="J24" s="29"/>
      <c r="K24" s="29"/>
      <c r="L24" s="29"/>
      <c r="M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8" customFormat="1" ht="23.25" customHeight="1" x14ac:dyDescent="0.2">
      <c r="A25" s="94"/>
      <c r="B25" s="95"/>
      <c r="C25" s="94"/>
      <c r="D25" s="94"/>
      <c r="E25" s="224" t="s">
        <v>35</v>
      </c>
      <c r="F25" s="224"/>
      <c r="G25" s="224"/>
      <c r="H25" s="224"/>
      <c r="I25" s="94"/>
      <c r="J25" s="94"/>
      <c r="K25" s="94"/>
      <c r="L25" s="94"/>
      <c r="M25" s="96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</row>
    <row r="26" spans="1:31" s="2" customFormat="1" ht="6.95" customHeight="1" x14ac:dyDescent="0.2">
      <c r="A26" s="29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 x14ac:dyDescent="0.2">
      <c r="A27" s="29"/>
      <c r="B27" s="30"/>
      <c r="C27" s="29"/>
      <c r="D27" s="66"/>
      <c r="E27" s="66"/>
      <c r="F27" s="66"/>
      <c r="G27" s="66"/>
      <c r="H27" s="66"/>
      <c r="I27" s="66"/>
      <c r="J27" s="66"/>
      <c r="K27" s="66"/>
      <c r="L27" s="66"/>
      <c r="M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.75" x14ac:dyDescent="0.2">
      <c r="A28" s="29"/>
      <c r="B28" s="30"/>
      <c r="C28" s="29"/>
      <c r="D28" s="29"/>
      <c r="E28" s="24" t="s">
        <v>89</v>
      </c>
      <c r="F28" s="29"/>
      <c r="G28" s="29"/>
      <c r="H28" s="29"/>
      <c r="I28" s="29"/>
      <c r="J28" s="29"/>
      <c r="K28" s="97">
        <f>I94</f>
        <v>0</v>
      </c>
      <c r="L28" s="29"/>
      <c r="M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12.75" x14ac:dyDescent="0.2">
      <c r="A29" s="29"/>
      <c r="B29" s="30"/>
      <c r="C29" s="29"/>
      <c r="D29" s="29"/>
      <c r="E29" s="24" t="s">
        <v>90</v>
      </c>
      <c r="F29" s="29"/>
      <c r="G29" s="29"/>
      <c r="H29" s="29"/>
      <c r="I29" s="29"/>
      <c r="J29" s="29"/>
      <c r="K29" s="97">
        <f>J94</f>
        <v>0</v>
      </c>
      <c r="L29" s="29"/>
      <c r="M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8" t="s">
        <v>36</v>
      </c>
      <c r="E30" s="29"/>
      <c r="F30" s="29"/>
      <c r="G30" s="29"/>
      <c r="H30" s="29"/>
      <c r="I30" s="29"/>
      <c r="J30" s="29"/>
      <c r="K30" s="71">
        <f>ROUND(K118, 2)</f>
        <v>0</v>
      </c>
      <c r="L30" s="29"/>
      <c r="M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66"/>
      <c r="M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38</v>
      </c>
      <c r="G32" s="29"/>
      <c r="H32" s="29"/>
      <c r="I32" s="33" t="s">
        <v>37</v>
      </c>
      <c r="J32" s="29"/>
      <c r="K32" s="33" t="s">
        <v>39</v>
      </c>
      <c r="L32" s="29"/>
      <c r="M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99" t="s">
        <v>40</v>
      </c>
      <c r="E33" s="35" t="s">
        <v>41</v>
      </c>
      <c r="F33" s="100">
        <f>ROUND((SUM(BE118:BE227)),  2)</f>
        <v>0</v>
      </c>
      <c r="G33" s="101"/>
      <c r="H33" s="101"/>
      <c r="I33" s="102">
        <v>0.2</v>
      </c>
      <c r="J33" s="101"/>
      <c r="K33" s="100">
        <f>ROUND(((SUM(BE118:BE227))*I33),  2)</f>
        <v>0</v>
      </c>
      <c r="L33" s="29"/>
      <c r="M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35" t="s">
        <v>42</v>
      </c>
      <c r="F34" s="100">
        <f>ROUND((SUM(BF118:BF227)),  2)</f>
        <v>0</v>
      </c>
      <c r="G34" s="101"/>
      <c r="H34" s="101"/>
      <c r="I34" s="102">
        <v>0.2</v>
      </c>
      <c r="J34" s="101"/>
      <c r="K34" s="100">
        <f>ROUND(((SUM(BF118:BF227))*I34),  2)</f>
        <v>0</v>
      </c>
      <c r="L34" s="29"/>
      <c r="M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4" t="s">
        <v>43</v>
      </c>
      <c r="F35" s="97">
        <f>ROUND((SUM(BG118:BG227)),  2)</f>
        <v>0</v>
      </c>
      <c r="G35" s="29"/>
      <c r="H35" s="29"/>
      <c r="I35" s="103">
        <v>0.2</v>
      </c>
      <c r="J35" s="29"/>
      <c r="K35" s="97">
        <f>0</f>
        <v>0</v>
      </c>
      <c r="L35" s="29"/>
      <c r="M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4" t="s">
        <v>44</v>
      </c>
      <c r="F36" s="97">
        <f>ROUND((SUM(BH118:BH227)),  2)</f>
        <v>0</v>
      </c>
      <c r="G36" s="29"/>
      <c r="H36" s="29"/>
      <c r="I36" s="103">
        <v>0.2</v>
      </c>
      <c r="J36" s="29"/>
      <c r="K36" s="97">
        <f>0</f>
        <v>0</v>
      </c>
      <c r="L36" s="29"/>
      <c r="M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35" t="s">
        <v>45</v>
      </c>
      <c r="F37" s="100">
        <f>ROUND((SUM(BI118:BI227)),  2)</f>
        <v>0</v>
      </c>
      <c r="G37" s="101"/>
      <c r="H37" s="101"/>
      <c r="I37" s="102">
        <v>0</v>
      </c>
      <c r="J37" s="101"/>
      <c r="K37" s="100">
        <f>0</f>
        <v>0</v>
      </c>
      <c r="L37" s="29"/>
      <c r="M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104"/>
      <c r="D39" s="105" t="s">
        <v>46</v>
      </c>
      <c r="E39" s="60"/>
      <c r="F39" s="60"/>
      <c r="G39" s="106" t="s">
        <v>47</v>
      </c>
      <c r="H39" s="107" t="s">
        <v>48</v>
      </c>
      <c r="I39" s="60"/>
      <c r="J39" s="60"/>
      <c r="K39" s="108">
        <f>SUM(K30:K37)</f>
        <v>0</v>
      </c>
      <c r="L39" s="109"/>
      <c r="M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17"/>
      <c r="M41" s="17"/>
    </row>
    <row r="42" spans="1:31" s="1" customFormat="1" ht="14.45" customHeight="1" x14ac:dyDescent="0.2">
      <c r="B42" s="17"/>
      <c r="M42" s="17"/>
    </row>
    <row r="43" spans="1:31" s="1" customFormat="1" ht="14.45" customHeight="1" x14ac:dyDescent="0.2">
      <c r="B43" s="17"/>
      <c r="M43" s="17"/>
    </row>
    <row r="44" spans="1:31" s="1" customFormat="1" ht="14.45" customHeight="1" x14ac:dyDescent="0.2">
      <c r="B44" s="17"/>
      <c r="M44" s="17"/>
    </row>
    <row r="45" spans="1:31" s="1" customFormat="1" ht="14.45" customHeight="1" x14ac:dyDescent="0.2">
      <c r="B45" s="17"/>
      <c r="M45" s="17"/>
    </row>
    <row r="46" spans="1:31" s="1" customFormat="1" ht="14.45" customHeight="1" x14ac:dyDescent="0.2">
      <c r="B46" s="17"/>
      <c r="M46" s="17"/>
    </row>
    <row r="47" spans="1:31" s="1" customFormat="1" ht="14.45" customHeight="1" x14ac:dyDescent="0.2">
      <c r="B47" s="17"/>
      <c r="M47" s="17"/>
    </row>
    <row r="48" spans="1:31" s="1" customFormat="1" ht="14.45" customHeight="1" x14ac:dyDescent="0.2">
      <c r="B48" s="17"/>
      <c r="M48" s="17"/>
    </row>
    <row r="49" spans="1:31" s="1" customFormat="1" ht="14.45" customHeight="1" x14ac:dyDescent="0.2">
      <c r="B49" s="17"/>
      <c r="M49" s="17"/>
    </row>
    <row r="50" spans="1:31" s="2" customFormat="1" ht="14.45" customHeight="1" x14ac:dyDescent="0.2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4"/>
      <c r="M50" s="42"/>
    </row>
    <row r="51" spans="1:31" x14ac:dyDescent="0.2">
      <c r="B51" s="17"/>
      <c r="M51" s="17"/>
    </row>
    <row r="52" spans="1:31" x14ac:dyDescent="0.2">
      <c r="B52" s="17"/>
      <c r="M52" s="17"/>
    </row>
    <row r="53" spans="1:31" x14ac:dyDescent="0.2">
      <c r="B53" s="17"/>
      <c r="M53" s="17"/>
    </row>
    <row r="54" spans="1:31" x14ac:dyDescent="0.2">
      <c r="B54" s="17"/>
      <c r="M54" s="17"/>
    </row>
    <row r="55" spans="1:31" x14ac:dyDescent="0.2">
      <c r="B55" s="17"/>
      <c r="M55" s="17"/>
    </row>
    <row r="56" spans="1:31" x14ac:dyDescent="0.2">
      <c r="B56" s="17"/>
      <c r="M56" s="17"/>
    </row>
    <row r="57" spans="1:31" x14ac:dyDescent="0.2">
      <c r="B57" s="17"/>
      <c r="M57" s="17"/>
    </row>
    <row r="58" spans="1:31" x14ac:dyDescent="0.2">
      <c r="B58" s="17"/>
      <c r="M58" s="17"/>
    </row>
    <row r="59" spans="1:31" x14ac:dyDescent="0.2">
      <c r="B59" s="17"/>
      <c r="M59" s="17"/>
    </row>
    <row r="60" spans="1:31" x14ac:dyDescent="0.2">
      <c r="B60" s="17"/>
      <c r="M60" s="17"/>
    </row>
    <row r="61" spans="1:31" s="2" customFormat="1" ht="12.75" x14ac:dyDescent="0.2">
      <c r="A61" s="29"/>
      <c r="B61" s="30"/>
      <c r="C61" s="29"/>
      <c r="D61" s="45" t="s">
        <v>51</v>
      </c>
      <c r="E61" s="32"/>
      <c r="F61" s="110" t="s">
        <v>52</v>
      </c>
      <c r="G61" s="45" t="s">
        <v>51</v>
      </c>
      <c r="H61" s="32"/>
      <c r="I61" s="32"/>
      <c r="J61" s="111" t="s">
        <v>52</v>
      </c>
      <c r="K61" s="32"/>
      <c r="L61" s="32"/>
      <c r="M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M62" s="17"/>
    </row>
    <row r="63" spans="1:31" x14ac:dyDescent="0.2">
      <c r="B63" s="17"/>
      <c r="M63" s="17"/>
    </row>
    <row r="64" spans="1:31" x14ac:dyDescent="0.2">
      <c r="B64" s="17"/>
      <c r="M64" s="17"/>
    </row>
    <row r="65" spans="1:31" s="2" customFormat="1" ht="12.75" x14ac:dyDescent="0.2">
      <c r="A65" s="29"/>
      <c r="B65" s="30"/>
      <c r="C65" s="29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6"/>
      <c r="M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M66" s="17"/>
    </row>
    <row r="67" spans="1:31" x14ac:dyDescent="0.2">
      <c r="B67" s="17"/>
      <c r="M67" s="17"/>
    </row>
    <row r="68" spans="1:31" x14ac:dyDescent="0.2">
      <c r="B68" s="17"/>
      <c r="M68" s="17"/>
    </row>
    <row r="69" spans="1:31" x14ac:dyDescent="0.2">
      <c r="B69" s="17"/>
      <c r="M69" s="17"/>
    </row>
    <row r="70" spans="1:31" x14ac:dyDescent="0.2">
      <c r="B70" s="17"/>
      <c r="M70" s="17"/>
    </row>
    <row r="71" spans="1:31" x14ac:dyDescent="0.2">
      <c r="B71" s="17"/>
      <c r="M71" s="17"/>
    </row>
    <row r="72" spans="1:31" x14ac:dyDescent="0.2">
      <c r="B72" s="17"/>
      <c r="M72" s="17"/>
    </row>
    <row r="73" spans="1:31" x14ac:dyDescent="0.2">
      <c r="B73" s="17"/>
      <c r="M73" s="17"/>
    </row>
    <row r="74" spans="1:31" x14ac:dyDescent="0.2">
      <c r="B74" s="17"/>
      <c r="M74" s="17"/>
    </row>
    <row r="75" spans="1:31" x14ac:dyDescent="0.2">
      <c r="B75" s="17"/>
      <c r="M75" s="17"/>
    </row>
    <row r="76" spans="1:31" s="2" customFormat="1" ht="12.75" x14ac:dyDescent="0.2">
      <c r="A76" s="29"/>
      <c r="B76" s="30"/>
      <c r="C76" s="29"/>
      <c r="D76" s="45" t="s">
        <v>51</v>
      </c>
      <c r="E76" s="32"/>
      <c r="F76" s="110" t="s">
        <v>52</v>
      </c>
      <c r="G76" s="45" t="s">
        <v>51</v>
      </c>
      <c r="H76" s="32"/>
      <c r="I76" s="32"/>
      <c r="J76" s="111" t="s">
        <v>52</v>
      </c>
      <c r="K76" s="32"/>
      <c r="L76" s="32"/>
      <c r="M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18" t="s">
        <v>91</v>
      </c>
      <c r="D82" s="29"/>
      <c r="E82" s="29"/>
      <c r="F82" s="29"/>
      <c r="G82" s="29"/>
      <c r="H82" s="29"/>
      <c r="I82" s="29"/>
      <c r="J82" s="29"/>
      <c r="K82" s="29"/>
      <c r="L82" s="29"/>
      <c r="M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29"/>
      <c r="M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198" t="str">
        <f>E7</f>
        <v>Materská škola Šporťáčik</v>
      </c>
      <c r="F85" s="228"/>
      <c r="G85" s="228"/>
      <c r="H85" s="228"/>
      <c r="I85" s="29"/>
      <c r="J85" s="29"/>
      <c r="K85" s="29"/>
      <c r="L85" s="29"/>
      <c r="M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6.95" customHeight="1" x14ac:dyDescent="0.2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2" customHeight="1" x14ac:dyDescent="0.2">
      <c r="A87" s="29"/>
      <c r="B87" s="30"/>
      <c r="C87" s="24" t="s">
        <v>20</v>
      </c>
      <c r="D87" s="29"/>
      <c r="E87" s="29"/>
      <c r="F87" s="22" t="str">
        <f>F10</f>
        <v>Hrabovská cesta 1, Ružomberok</v>
      </c>
      <c r="G87" s="29"/>
      <c r="H87" s="29"/>
      <c r="I87" s="24" t="s">
        <v>22</v>
      </c>
      <c r="J87" s="55" t="str">
        <f>IF(J10="","",J10)</f>
        <v>23. 3. 2022</v>
      </c>
      <c r="K87" s="29"/>
      <c r="L87" s="29"/>
      <c r="M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5.2" customHeight="1" x14ac:dyDescent="0.2">
      <c r="A89" s="29"/>
      <c r="B89" s="30"/>
      <c r="C89" s="24" t="s">
        <v>24</v>
      </c>
      <c r="D89" s="29"/>
      <c r="E89" s="29"/>
      <c r="F89" s="22" t="str">
        <f>E13</f>
        <v>Pedagogická fakulta KU Ružomberok</v>
      </c>
      <c r="G89" s="29"/>
      <c r="H89" s="29"/>
      <c r="I89" s="24" t="s">
        <v>30</v>
      </c>
      <c r="J89" s="27" t="str">
        <f>E19</f>
        <v xml:space="preserve"> </v>
      </c>
      <c r="K89" s="29"/>
      <c r="L89" s="29"/>
      <c r="M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15.2" customHeight="1" x14ac:dyDescent="0.2">
      <c r="A90" s="29"/>
      <c r="B90" s="30"/>
      <c r="C90" s="24" t="s">
        <v>28</v>
      </c>
      <c r="D90" s="29"/>
      <c r="E90" s="29"/>
      <c r="F90" s="22" t="str">
        <f>IF(E16="","",E16)</f>
        <v>Vyplň údaj</v>
      </c>
      <c r="G90" s="29"/>
      <c r="H90" s="29"/>
      <c r="I90" s="24" t="s">
        <v>32</v>
      </c>
      <c r="J90" s="27" t="str">
        <f>E22</f>
        <v>Ing. Tibor Beťko</v>
      </c>
      <c r="K90" s="29"/>
      <c r="L90" s="29"/>
      <c r="M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0.35" customHeight="1" x14ac:dyDescent="0.2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9.25" customHeight="1" x14ac:dyDescent="0.2">
      <c r="A92" s="29"/>
      <c r="B92" s="30"/>
      <c r="C92" s="112" t="s">
        <v>92</v>
      </c>
      <c r="D92" s="104"/>
      <c r="E92" s="104"/>
      <c r="F92" s="104"/>
      <c r="G92" s="104"/>
      <c r="H92" s="104"/>
      <c r="I92" s="113" t="s">
        <v>93</v>
      </c>
      <c r="J92" s="113" t="s">
        <v>94</v>
      </c>
      <c r="K92" s="113" t="s">
        <v>95</v>
      </c>
      <c r="L92" s="104"/>
      <c r="M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2.9" customHeight="1" x14ac:dyDescent="0.2">
      <c r="A94" s="29"/>
      <c r="B94" s="30"/>
      <c r="C94" s="114" t="s">
        <v>96</v>
      </c>
      <c r="D94" s="29"/>
      <c r="E94" s="29"/>
      <c r="F94" s="29"/>
      <c r="G94" s="29"/>
      <c r="H94" s="29"/>
      <c r="I94" s="71">
        <f t="shared" ref="I94:J96" si="0">Q118</f>
        <v>0</v>
      </c>
      <c r="J94" s="71">
        <f t="shared" si="0"/>
        <v>0</v>
      </c>
      <c r="K94" s="71">
        <f>K118</f>
        <v>0</v>
      </c>
      <c r="L94" s="29"/>
      <c r="M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U94" s="14" t="s">
        <v>97</v>
      </c>
    </row>
    <row r="95" spans="1:47" s="9" customFormat="1" ht="24.95" customHeight="1" x14ac:dyDescent="0.2">
      <c r="B95" s="115"/>
      <c r="D95" s="116" t="s">
        <v>98</v>
      </c>
      <c r="E95" s="117"/>
      <c r="F95" s="117"/>
      <c r="G95" s="117"/>
      <c r="H95" s="117"/>
      <c r="I95" s="118">
        <f t="shared" si="0"/>
        <v>0</v>
      </c>
      <c r="J95" s="118">
        <f t="shared" si="0"/>
        <v>0</v>
      </c>
      <c r="K95" s="118">
        <f>K119</f>
        <v>0</v>
      </c>
      <c r="M95" s="115"/>
    </row>
    <row r="96" spans="1:47" s="10" customFormat="1" ht="19.899999999999999" customHeight="1" x14ac:dyDescent="0.2">
      <c r="B96" s="119"/>
      <c r="D96" s="120" t="s">
        <v>99</v>
      </c>
      <c r="E96" s="121"/>
      <c r="F96" s="121"/>
      <c r="G96" s="121"/>
      <c r="H96" s="121"/>
      <c r="I96" s="122">
        <f t="shared" si="0"/>
        <v>0</v>
      </c>
      <c r="J96" s="122">
        <f t="shared" si="0"/>
        <v>0</v>
      </c>
      <c r="K96" s="122">
        <f>K120</f>
        <v>0</v>
      </c>
      <c r="M96" s="119"/>
    </row>
    <row r="97" spans="1:31" s="9" customFormat="1" ht="24.95" customHeight="1" x14ac:dyDescent="0.2">
      <c r="B97" s="115"/>
      <c r="D97" s="116" t="s">
        <v>100</v>
      </c>
      <c r="E97" s="117"/>
      <c r="F97" s="117"/>
      <c r="G97" s="117"/>
      <c r="H97" s="117"/>
      <c r="I97" s="118">
        <f>Q124</f>
        <v>0</v>
      </c>
      <c r="J97" s="118">
        <f>R124</f>
        <v>0</v>
      </c>
      <c r="K97" s="118">
        <f>K124</f>
        <v>0</v>
      </c>
      <c r="M97" s="115"/>
    </row>
    <row r="98" spans="1:31" s="10" customFormat="1" ht="19.899999999999999" customHeight="1" x14ac:dyDescent="0.2">
      <c r="B98" s="119"/>
      <c r="D98" s="120" t="s">
        <v>101</v>
      </c>
      <c r="E98" s="121"/>
      <c r="F98" s="121"/>
      <c r="G98" s="121"/>
      <c r="H98" s="121"/>
      <c r="I98" s="122">
        <f>Q125</f>
        <v>0</v>
      </c>
      <c r="J98" s="122">
        <f>R125</f>
        <v>0</v>
      </c>
      <c r="K98" s="122">
        <f>K125</f>
        <v>0</v>
      </c>
      <c r="M98" s="119"/>
    </row>
    <row r="99" spans="1:31" s="10" customFormat="1" ht="19.899999999999999" customHeight="1" x14ac:dyDescent="0.2">
      <c r="B99" s="119"/>
      <c r="D99" s="120" t="s">
        <v>102</v>
      </c>
      <c r="E99" s="121"/>
      <c r="F99" s="121"/>
      <c r="G99" s="121"/>
      <c r="H99" s="121"/>
      <c r="I99" s="122">
        <f>Q200</f>
        <v>0</v>
      </c>
      <c r="J99" s="122">
        <f>R200</f>
        <v>0</v>
      </c>
      <c r="K99" s="122">
        <f>K200</f>
        <v>0</v>
      </c>
      <c r="M99" s="119"/>
    </row>
    <row r="100" spans="1:31" s="10" customFormat="1" ht="19.899999999999999" customHeight="1" x14ac:dyDescent="0.2">
      <c r="B100" s="119"/>
      <c r="D100" s="120" t="s">
        <v>103</v>
      </c>
      <c r="E100" s="121"/>
      <c r="F100" s="121"/>
      <c r="G100" s="121"/>
      <c r="H100" s="121"/>
      <c r="I100" s="122">
        <f>Q226</f>
        <v>0</v>
      </c>
      <c r="J100" s="122">
        <f>R226</f>
        <v>0</v>
      </c>
      <c r="K100" s="122">
        <f>K226</f>
        <v>0</v>
      </c>
      <c r="M100" s="119"/>
    </row>
    <row r="101" spans="1:31" s="2" customFormat="1" ht="21.75" customHeight="1" x14ac:dyDescent="0.2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customHeight="1" x14ac:dyDescent="0.2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31" s="2" customFormat="1" ht="6.95" customHeight="1" x14ac:dyDescent="0.2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 x14ac:dyDescent="0.2">
      <c r="A107" s="29"/>
      <c r="B107" s="30"/>
      <c r="C107" s="18" t="s">
        <v>104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 x14ac:dyDescent="0.2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 x14ac:dyDescent="0.2">
      <c r="A109" s="29"/>
      <c r="B109" s="30"/>
      <c r="C109" s="24" t="s">
        <v>16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 x14ac:dyDescent="0.2">
      <c r="A110" s="29"/>
      <c r="B110" s="30"/>
      <c r="C110" s="29"/>
      <c r="D110" s="29"/>
      <c r="E110" s="198" t="str">
        <f>E7</f>
        <v>Materská škola Šporťáčik</v>
      </c>
      <c r="F110" s="228"/>
      <c r="G110" s="228"/>
      <c r="H110" s="228"/>
      <c r="I110" s="29"/>
      <c r="J110" s="29"/>
      <c r="K110" s="29"/>
      <c r="L110" s="29"/>
      <c r="M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4" t="s">
        <v>20</v>
      </c>
      <c r="D112" s="29"/>
      <c r="E112" s="29"/>
      <c r="F112" s="22" t="str">
        <f>F10</f>
        <v>Hrabovská cesta 1, Ružomberok</v>
      </c>
      <c r="G112" s="29"/>
      <c r="H112" s="29"/>
      <c r="I112" s="24" t="s">
        <v>22</v>
      </c>
      <c r="J112" s="55" t="str">
        <f>IF(J10="","",J10)</f>
        <v>23. 3. 2022</v>
      </c>
      <c r="K112" s="29"/>
      <c r="L112" s="29"/>
      <c r="M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 x14ac:dyDescent="0.2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5.2" customHeight="1" x14ac:dyDescent="0.2">
      <c r="A114" s="29"/>
      <c r="B114" s="30"/>
      <c r="C114" s="24" t="s">
        <v>24</v>
      </c>
      <c r="D114" s="29"/>
      <c r="E114" s="29"/>
      <c r="F114" s="22" t="str">
        <f>E13</f>
        <v>Pedagogická fakulta KU Ružomberok</v>
      </c>
      <c r="G114" s="29"/>
      <c r="H114" s="29"/>
      <c r="I114" s="24" t="s">
        <v>30</v>
      </c>
      <c r="J114" s="27" t="str">
        <f>E19</f>
        <v xml:space="preserve"> </v>
      </c>
      <c r="K114" s="29"/>
      <c r="L114" s="29"/>
      <c r="M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" customHeight="1" x14ac:dyDescent="0.2">
      <c r="A115" s="29"/>
      <c r="B115" s="30"/>
      <c r="C115" s="24" t="s">
        <v>28</v>
      </c>
      <c r="D115" s="29"/>
      <c r="E115" s="29"/>
      <c r="F115" s="22" t="str">
        <f>IF(E16="","",E16)</f>
        <v>Vyplň údaj</v>
      </c>
      <c r="G115" s="29"/>
      <c r="H115" s="29"/>
      <c r="I115" s="24" t="s">
        <v>32</v>
      </c>
      <c r="J115" s="27" t="str">
        <f>E22</f>
        <v>Ing. Tibor Beťko</v>
      </c>
      <c r="K115" s="29"/>
      <c r="L115" s="29"/>
      <c r="M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0.3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11" customFormat="1" ht="29.25" customHeight="1" x14ac:dyDescent="0.2">
      <c r="A117" s="123"/>
      <c r="B117" s="124"/>
      <c r="C117" s="125" t="s">
        <v>105</v>
      </c>
      <c r="D117" s="126" t="s">
        <v>61</v>
      </c>
      <c r="E117" s="126" t="s">
        <v>57</v>
      </c>
      <c r="F117" s="126" t="s">
        <v>58</v>
      </c>
      <c r="G117" s="126" t="s">
        <v>106</v>
      </c>
      <c r="H117" s="126" t="s">
        <v>107</v>
      </c>
      <c r="I117" s="126" t="s">
        <v>108</v>
      </c>
      <c r="J117" s="126" t="s">
        <v>109</v>
      </c>
      <c r="K117" s="127" t="s">
        <v>95</v>
      </c>
      <c r="L117" s="128" t="s">
        <v>110</v>
      </c>
      <c r="M117" s="129"/>
      <c r="N117" s="62" t="s">
        <v>1</v>
      </c>
      <c r="O117" s="63" t="s">
        <v>40</v>
      </c>
      <c r="P117" s="63" t="s">
        <v>111</v>
      </c>
      <c r="Q117" s="63" t="s">
        <v>112</v>
      </c>
      <c r="R117" s="63" t="s">
        <v>113</v>
      </c>
      <c r="S117" s="63" t="s">
        <v>114</v>
      </c>
      <c r="T117" s="63" t="s">
        <v>115</v>
      </c>
      <c r="U117" s="63" t="s">
        <v>116</v>
      </c>
      <c r="V117" s="63" t="s">
        <v>117</v>
      </c>
      <c r="W117" s="63" t="s">
        <v>118</v>
      </c>
      <c r="X117" s="64" t="s">
        <v>119</v>
      </c>
      <c r="Y117" s="123"/>
      <c r="Z117" s="123"/>
      <c r="AA117" s="123"/>
      <c r="AB117" s="123"/>
      <c r="AC117" s="123"/>
      <c r="AD117" s="123"/>
      <c r="AE117" s="123"/>
    </row>
    <row r="118" spans="1:65" s="2" customFormat="1" ht="22.9" customHeight="1" x14ac:dyDescent="0.25">
      <c r="A118" s="29"/>
      <c r="B118" s="30"/>
      <c r="C118" s="69" t="s">
        <v>96</v>
      </c>
      <c r="D118" s="29"/>
      <c r="E118" s="29"/>
      <c r="F118" s="29"/>
      <c r="G118" s="29"/>
      <c r="H118" s="29"/>
      <c r="I118" s="29"/>
      <c r="J118" s="29"/>
      <c r="K118" s="130">
        <f>BK118</f>
        <v>0</v>
      </c>
      <c r="L118" s="29"/>
      <c r="M118" s="30"/>
      <c r="N118" s="65"/>
      <c r="O118" s="56"/>
      <c r="P118" s="66"/>
      <c r="Q118" s="131">
        <f>Q119+Q124</f>
        <v>0</v>
      </c>
      <c r="R118" s="131">
        <f>R119+R124</f>
        <v>0</v>
      </c>
      <c r="S118" s="66"/>
      <c r="T118" s="132">
        <f>T119+T124</f>
        <v>0</v>
      </c>
      <c r="U118" s="66"/>
      <c r="V118" s="132">
        <f>V119+V124</f>
        <v>0.16436999999999999</v>
      </c>
      <c r="W118" s="66"/>
      <c r="X118" s="133">
        <f>X119+X124</f>
        <v>9.375E-2</v>
      </c>
      <c r="Y118" s="29"/>
      <c r="Z118" s="29"/>
      <c r="AA118" s="29"/>
      <c r="AB118" s="29"/>
      <c r="AC118" s="29"/>
      <c r="AD118" s="29"/>
      <c r="AE118" s="29"/>
      <c r="AT118" s="14" t="s">
        <v>77</v>
      </c>
      <c r="AU118" s="14" t="s">
        <v>97</v>
      </c>
      <c r="BK118" s="134">
        <f>BK119+BK124</f>
        <v>0</v>
      </c>
    </row>
    <row r="119" spans="1:65" s="12" customFormat="1" ht="25.9" customHeight="1" x14ac:dyDescent="0.2">
      <c r="B119" s="135"/>
      <c r="D119" s="136" t="s">
        <v>77</v>
      </c>
      <c r="E119" s="137" t="s">
        <v>120</v>
      </c>
      <c r="F119" s="137" t="s">
        <v>121</v>
      </c>
      <c r="I119" s="138"/>
      <c r="J119" s="138"/>
      <c r="K119" s="139">
        <f>BK119</f>
        <v>0</v>
      </c>
      <c r="M119" s="135"/>
      <c r="N119" s="140"/>
      <c r="O119" s="141"/>
      <c r="P119" s="141"/>
      <c r="Q119" s="142">
        <f>Q120</f>
        <v>0</v>
      </c>
      <c r="R119" s="142">
        <f>R120</f>
        <v>0</v>
      </c>
      <c r="S119" s="141"/>
      <c r="T119" s="143">
        <f>T120</f>
        <v>0</v>
      </c>
      <c r="U119" s="141"/>
      <c r="V119" s="143">
        <f>V120</f>
        <v>0</v>
      </c>
      <c r="W119" s="141"/>
      <c r="X119" s="144">
        <f>X120</f>
        <v>9.375E-2</v>
      </c>
      <c r="AR119" s="136" t="s">
        <v>83</v>
      </c>
      <c r="AT119" s="145" t="s">
        <v>77</v>
      </c>
      <c r="AU119" s="145" t="s">
        <v>78</v>
      </c>
      <c r="AY119" s="136" t="s">
        <v>122</v>
      </c>
      <c r="BK119" s="146">
        <f>BK120</f>
        <v>0</v>
      </c>
    </row>
    <row r="120" spans="1:65" s="12" customFormat="1" ht="22.9" customHeight="1" x14ac:dyDescent="0.2">
      <c r="B120" s="135"/>
      <c r="D120" s="136" t="s">
        <v>77</v>
      </c>
      <c r="E120" s="147" t="s">
        <v>123</v>
      </c>
      <c r="F120" s="147" t="s">
        <v>124</v>
      </c>
      <c r="I120" s="138"/>
      <c r="J120" s="138"/>
      <c r="K120" s="148">
        <f>BK120</f>
        <v>0</v>
      </c>
      <c r="M120" s="135"/>
      <c r="N120" s="140"/>
      <c r="O120" s="141"/>
      <c r="P120" s="141"/>
      <c r="Q120" s="142">
        <f>SUM(Q121:Q123)</f>
        <v>0</v>
      </c>
      <c r="R120" s="142">
        <f>SUM(R121:R123)</f>
        <v>0</v>
      </c>
      <c r="S120" s="141"/>
      <c r="T120" s="143">
        <f>SUM(T121:T123)</f>
        <v>0</v>
      </c>
      <c r="U120" s="141"/>
      <c r="V120" s="143">
        <f>SUM(V121:V123)</f>
        <v>0</v>
      </c>
      <c r="W120" s="141"/>
      <c r="X120" s="144">
        <f>SUM(X121:X123)</f>
        <v>9.375E-2</v>
      </c>
      <c r="AR120" s="136" t="s">
        <v>83</v>
      </c>
      <c r="AT120" s="145" t="s">
        <v>77</v>
      </c>
      <c r="AU120" s="145" t="s">
        <v>83</v>
      </c>
      <c r="AY120" s="136" t="s">
        <v>122</v>
      </c>
      <c r="BK120" s="146">
        <f>SUM(BK121:BK123)</f>
        <v>0</v>
      </c>
    </row>
    <row r="121" spans="1:65" s="2" customFormat="1" ht="24.2" customHeight="1" x14ac:dyDescent="0.2">
      <c r="A121" s="29"/>
      <c r="B121" s="149"/>
      <c r="C121" s="150">
        <v>1</v>
      </c>
      <c r="D121" s="150" t="s">
        <v>125</v>
      </c>
      <c r="E121" s="151" t="s">
        <v>128</v>
      </c>
      <c r="F121" s="152" t="s">
        <v>129</v>
      </c>
      <c r="G121" s="153" t="s">
        <v>130</v>
      </c>
      <c r="H121" s="154">
        <v>38</v>
      </c>
      <c r="I121" s="155"/>
      <c r="J121" s="155"/>
      <c r="K121" s="156">
        <f t="shared" ref="K121:K123" si="1">ROUND(P121*H121,2)</f>
        <v>0</v>
      </c>
      <c r="L121" s="157"/>
      <c r="M121" s="30"/>
      <c r="N121" s="158" t="s">
        <v>1</v>
      </c>
      <c r="O121" s="159" t="s">
        <v>42</v>
      </c>
      <c r="P121" s="160">
        <f t="shared" ref="P121:P123" si="2">I121+J121</f>
        <v>0</v>
      </c>
      <c r="Q121" s="160">
        <f t="shared" ref="Q121:Q123" si="3">ROUND(I121*H121,2)</f>
        <v>0</v>
      </c>
      <c r="R121" s="160">
        <f t="shared" ref="R121:R123" si="4">ROUND(J121*H121,2)</f>
        <v>0</v>
      </c>
      <c r="S121" s="58"/>
      <c r="T121" s="161">
        <f t="shared" ref="T121:T123" si="5">S121*H121</f>
        <v>0</v>
      </c>
      <c r="U121" s="161">
        <v>0</v>
      </c>
      <c r="V121" s="161">
        <f t="shared" ref="V121:V123" si="6">U121*H121</f>
        <v>0</v>
      </c>
      <c r="W121" s="161">
        <v>2.5000000000000001E-4</v>
      </c>
      <c r="X121" s="162">
        <f t="shared" ref="X121:X123" si="7">W121*H121</f>
        <v>9.4999999999999998E-3</v>
      </c>
      <c r="Y121" s="29"/>
      <c r="Z121" s="29"/>
      <c r="AA121" s="29"/>
      <c r="AB121" s="29"/>
      <c r="AC121" s="29"/>
      <c r="AD121" s="29"/>
      <c r="AE121" s="29"/>
      <c r="AR121" s="163" t="s">
        <v>126</v>
      </c>
      <c r="AT121" s="163" t="s">
        <v>125</v>
      </c>
      <c r="AU121" s="163" t="s">
        <v>127</v>
      </c>
      <c r="AY121" s="14" t="s">
        <v>122</v>
      </c>
      <c r="BE121" s="164">
        <f t="shared" ref="BE121:BE123" si="8">IF(O121="základná",K121,0)</f>
        <v>0</v>
      </c>
      <c r="BF121" s="164">
        <f t="shared" ref="BF121:BF123" si="9">IF(O121="znížená",K121,0)</f>
        <v>0</v>
      </c>
      <c r="BG121" s="164">
        <f t="shared" ref="BG121:BG123" si="10">IF(O121="zákl. prenesená",K121,0)</f>
        <v>0</v>
      </c>
      <c r="BH121" s="164">
        <f t="shared" ref="BH121:BH123" si="11">IF(O121="zníž. prenesená",K121,0)</f>
        <v>0</v>
      </c>
      <c r="BI121" s="164">
        <f t="shared" ref="BI121:BI123" si="12">IF(O121="nulová",K121,0)</f>
        <v>0</v>
      </c>
      <c r="BJ121" s="14" t="s">
        <v>127</v>
      </c>
      <c r="BK121" s="164">
        <f t="shared" ref="BK121:BK123" si="13">ROUND(P121*H121,2)</f>
        <v>0</v>
      </c>
      <c r="BL121" s="14" t="s">
        <v>126</v>
      </c>
      <c r="BM121" s="163" t="s">
        <v>131</v>
      </c>
    </row>
    <row r="122" spans="1:65" s="2" customFormat="1" ht="16.5" customHeight="1" x14ac:dyDescent="0.2">
      <c r="A122" s="29"/>
      <c r="B122" s="149"/>
      <c r="C122" s="150">
        <v>2</v>
      </c>
      <c r="D122" s="150" t="s">
        <v>125</v>
      </c>
      <c r="E122" s="151" t="s">
        <v>133</v>
      </c>
      <c r="F122" s="152" t="s">
        <v>134</v>
      </c>
      <c r="G122" s="153" t="s">
        <v>130</v>
      </c>
      <c r="H122" s="154">
        <v>1</v>
      </c>
      <c r="I122" s="155"/>
      <c r="J122" s="155"/>
      <c r="K122" s="156">
        <f t="shared" si="1"/>
        <v>0</v>
      </c>
      <c r="L122" s="157"/>
      <c r="M122" s="30"/>
      <c r="N122" s="158" t="s">
        <v>1</v>
      </c>
      <c r="O122" s="159" t="s">
        <v>42</v>
      </c>
      <c r="P122" s="160">
        <f t="shared" si="2"/>
        <v>0</v>
      </c>
      <c r="Q122" s="160">
        <f t="shared" si="3"/>
        <v>0</v>
      </c>
      <c r="R122" s="160">
        <f t="shared" si="4"/>
        <v>0</v>
      </c>
      <c r="S122" s="58"/>
      <c r="T122" s="161">
        <f t="shared" si="5"/>
        <v>0</v>
      </c>
      <c r="U122" s="161">
        <v>0</v>
      </c>
      <c r="V122" s="161">
        <f t="shared" si="6"/>
        <v>0</v>
      </c>
      <c r="W122" s="161">
        <v>2.5000000000000001E-4</v>
      </c>
      <c r="X122" s="162">
        <f t="shared" si="7"/>
        <v>2.5000000000000001E-4</v>
      </c>
      <c r="Y122" s="29"/>
      <c r="Z122" s="29"/>
      <c r="AA122" s="29"/>
      <c r="AB122" s="29"/>
      <c r="AC122" s="29"/>
      <c r="AD122" s="29"/>
      <c r="AE122" s="29"/>
      <c r="AR122" s="163" t="s">
        <v>126</v>
      </c>
      <c r="AT122" s="163" t="s">
        <v>125</v>
      </c>
      <c r="AU122" s="163" t="s">
        <v>127</v>
      </c>
      <c r="AY122" s="14" t="s">
        <v>122</v>
      </c>
      <c r="BE122" s="164">
        <f t="shared" si="8"/>
        <v>0</v>
      </c>
      <c r="BF122" s="164">
        <f t="shared" si="9"/>
        <v>0</v>
      </c>
      <c r="BG122" s="164">
        <f t="shared" si="10"/>
        <v>0</v>
      </c>
      <c r="BH122" s="164">
        <f t="shared" si="11"/>
        <v>0</v>
      </c>
      <c r="BI122" s="164">
        <f t="shared" si="12"/>
        <v>0</v>
      </c>
      <c r="BJ122" s="14" t="s">
        <v>127</v>
      </c>
      <c r="BK122" s="164">
        <f t="shared" si="13"/>
        <v>0</v>
      </c>
      <c r="BL122" s="14" t="s">
        <v>126</v>
      </c>
      <c r="BM122" s="163" t="s">
        <v>135</v>
      </c>
    </row>
    <row r="123" spans="1:65" s="2" customFormat="1" ht="33" customHeight="1" x14ac:dyDescent="0.2">
      <c r="A123" s="29"/>
      <c r="B123" s="149"/>
      <c r="C123" s="150">
        <v>3</v>
      </c>
      <c r="D123" s="150" t="s">
        <v>125</v>
      </c>
      <c r="E123" s="151" t="s">
        <v>136</v>
      </c>
      <c r="F123" s="152" t="s">
        <v>137</v>
      </c>
      <c r="G123" s="153" t="s">
        <v>138</v>
      </c>
      <c r="H123" s="154">
        <v>42</v>
      </c>
      <c r="I123" s="155"/>
      <c r="J123" s="155"/>
      <c r="K123" s="156">
        <f t="shared" si="1"/>
        <v>0</v>
      </c>
      <c r="L123" s="157"/>
      <c r="M123" s="30"/>
      <c r="N123" s="158" t="s">
        <v>1</v>
      </c>
      <c r="O123" s="159" t="s">
        <v>42</v>
      </c>
      <c r="P123" s="160">
        <f t="shared" si="2"/>
        <v>0</v>
      </c>
      <c r="Q123" s="160">
        <f t="shared" si="3"/>
        <v>0</v>
      </c>
      <c r="R123" s="160">
        <f t="shared" si="4"/>
        <v>0</v>
      </c>
      <c r="S123" s="58"/>
      <c r="T123" s="161">
        <f t="shared" si="5"/>
        <v>0</v>
      </c>
      <c r="U123" s="161">
        <v>0</v>
      </c>
      <c r="V123" s="161">
        <f t="shared" si="6"/>
        <v>0</v>
      </c>
      <c r="W123" s="161">
        <v>2E-3</v>
      </c>
      <c r="X123" s="162">
        <f t="shared" si="7"/>
        <v>8.4000000000000005E-2</v>
      </c>
      <c r="Y123" s="29"/>
      <c r="Z123" s="29"/>
      <c r="AA123" s="29"/>
      <c r="AB123" s="29"/>
      <c r="AC123" s="29"/>
      <c r="AD123" s="29"/>
      <c r="AE123" s="29"/>
      <c r="AR123" s="163" t="s">
        <v>126</v>
      </c>
      <c r="AT123" s="163" t="s">
        <v>125</v>
      </c>
      <c r="AU123" s="163" t="s">
        <v>127</v>
      </c>
      <c r="AY123" s="14" t="s">
        <v>122</v>
      </c>
      <c r="BE123" s="164">
        <f t="shared" si="8"/>
        <v>0</v>
      </c>
      <c r="BF123" s="164">
        <f t="shared" si="9"/>
        <v>0</v>
      </c>
      <c r="BG123" s="164">
        <f t="shared" si="10"/>
        <v>0</v>
      </c>
      <c r="BH123" s="164">
        <f t="shared" si="11"/>
        <v>0</v>
      </c>
      <c r="BI123" s="164">
        <f t="shared" si="12"/>
        <v>0</v>
      </c>
      <c r="BJ123" s="14" t="s">
        <v>127</v>
      </c>
      <c r="BK123" s="164">
        <f t="shared" si="13"/>
        <v>0</v>
      </c>
      <c r="BL123" s="14" t="s">
        <v>126</v>
      </c>
      <c r="BM123" s="163" t="s">
        <v>139</v>
      </c>
    </row>
    <row r="124" spans="1:65" s="12" customFormat="1" ht="25.9" customHeight="1" x14ac:dyDescent="0.2">
      <c r="B124" s="135"/>
      <c r="D124" s="136" t="s">
        <v>77</v>
      </c>
      <c r="E124" s="137" t="s">
        <v>144</v>
      </c>
      <c r="F124" s="137" t="s">
        <v>145</v>
      </c>
      <c r="I124" s="138"/>
      <c r="J124" s="138"/>
      <c r="K124" s="139">
        <f>BK124</f>
        <v>0</v>
      </c>
      <c r="M124" s="135"/>
      <c r="N124" s="140"/>
      <c r="O124" s="141"/>
      <c r="P124" s="141"/>
      <c r="Q124" s="142">
        <f>Q125+Q200+Q226</f>
        <v>0</v>
      </c>
      <c r="R124" s="142">
        <f>R125+R200+R226</f>
        <v>0</v>
      </c>
      <c r="S124" s="141"/>
      <c r="T124" s="143">
        <f>T125+T200+T226</f>
        <v>0</v>
      </c>
      <c r="U124" s="141"/>
      <c r="V124" s="143">
        <f>V125+V200+V226</f>
        <v>0.16436999999999999</v>
      </c>
      <c r="W124" s="141"/>
      <c r="X124" s="144">
        <f>X125+X200+X226</f>
        <v>0</v>
      </c>
      <c r="AR124" s="136" t="s">
        <v>132</v>
      </c>
      <c r="AT124" s="145" t="s">
        <v>77</v>
      </c>
      <c r="AU124" s="145" t="s">
        <v>78</v>
      </c>
      <c r="AY124" s="136" t="s">
        <v>122</v>
      </c>
      <c r="BK124" s="146">
        <f>BK125+BK200+BK226</f>
        <v>0</v>
      </c>
    </row>
    <row r="125" spans="1:65" s="12" customFormat="1" ht="22.9" customHeight="1" x14ac:dyDescent="0.2">
      <c r="B125" s="135"/>
      <c r="D125" s="136" t="s">
        <v>77</v>
      </c>
      <c r="E125" s="147" t="s">
        <v>146</v>
      </c>
      <c r="F125" s="147" t="s">
        <v>147</v>
      </c>
      <c r="I125" s="138"/>
      <c r="J125" s="138"/>
      <c r="K125" s="148">
        <f>BK125</f>
        <v>0</v>
      </c>
      <c r="M125" s="135"/>
      <c r="N125" s="140"/>
      <c r="O125" s="141"/>
      <c r="P125" s="141"/>
      <c r="Q125" s="142">
        <f>SUM(Q126:Q199)</f>
        <v>0</v>
      </c>
      <c r="R125" s="142">
        <f>SUM(R126:R199)</f>
        <v>0</v>
      </c>
      <c r="S125" s="141"/>
      <c r="T125" s="143">
        <f>SUM(T126:T199)</f>
        <v>0</v>
      </c>
      <c r="U125" s="141"/>
      <c r="V125" s="143">
        <f>SUM(V126:V199)</f>
        <v>0.12993999999999997</v>
      </c>
      <c r="W125" s="141"/>
      <c r="X125" s="144">
        <f>SUM(X126:X199)</f>
        <v>0</v>
      </c>
      <c r="AR125" s="136" t="s">
        <v>132</v>
      </c>
      <c r="AT125" s="145" t="s">
        <v>77</v>
      </c>
      <c r="AU125" s="145" t="s">
        <v>83</v>
      </c>
      <c r="AY125" s="136" t="s">
        <v>122</v>
      </c>
      <c r="BK125" s="146">
        <f>SUM(BK126:BK199)</f>
        <v>0</v>
      </c>
    </row>
    <row r="126" spans="1:65" s="2" customFormat="1" ht="24.2" customHeight="1" x14ac:dyDescent="0.2">
      <c r="A126" s="29"/>
      <c r="B126" s="149"/>
      <c r="C126" s="150">
        <v>4</v>
      </c>
      <c r="D126" s="150" t="s">
        <v>125</v>
      </c>
      <c r="E126" s="151" t="s">
        <v>151</v>
      </c>
      <c r="F126" s="152" t="s">
        <v>152</v>
      </c>
      <c r="G126" s="153" t="s">
        <v>130</v>
      </c>
      <c r="H126" s="154">
        <v>1</v>
      </c>
      <c r="I126" s="155"/>
      <c r="J126" s="155"/>
      <c r="K126" s="156">
        <f t="shared" ref="K126:K138" si="14">ROUND(P126*H126,2)</f>
        <v>0</v>
      </c>
      <c r="L126" s="157"/>
      <c r="M126" s="30"/>
      <c r="N126" s="158" t="s">
        <v>1</v>
      </c>
      <c r="O126" s="159" t="s">
        <v>42</v>
      </c>
      <c r="P126" s="160">
        <f t="shared" ref="P126:P138" si="15">I126+J126</f>
        <v>0</v>
      </c>
      <c r="Q126" s="160">
        <f t="shared" ref="Q126:Q138" si="16">ROUND(I126*H126,2)</f>
        <v>0</v>
      </c>
      <c r="R126" s="160">
        <f t="shared" ref="R126:R138" si="17">ROUND(J126*H126,2)</f>
        <v>0</v>
      </c>
      <c r="S126" s="58"/>
      <c r="T126" s="161">
        <f t="shared" ref="T126:T138" si="18">S126*H126</f>
        <v>0</v>
      </c>
      <c r="U126" s="161">
        <v>0</v>
      </c>
      <c r="V126" s="161">
        <f t="shared" ref="V126:V138" si="19">U126*H126</f>
        <v>0</v>
      </c>
      <c r="W126" s="161">
        <v>0</v>
      </c>
      <c r="X126" s="162">
        <f t="shared" ref="X126:X138" si="20">W126*H126</f>
        <v>0</v>
      </c>
      <c r="Y126" s="29"/>
      <c r="Z126" s="29"/>
      <c r="AA126" s="29"/>
      <c r="AB126" s="29"/>
      <c r="AC126" s="29"/>
      <c r="AD126" s="29"/>
      <c r="AE126" s="29"/>
      <c r="AR126" s="163" t="s">
        <v>142</v>
      </c>
      <c r="AT126" s="163" t="s">
        <v>125</v>
      </c>
      <c r="AU126" s="163" t="s">
        <v>127</v>
      </c>
      <c r="AY126" s="14" t="s">
        <v>122</v>
      </c>
      <c r="BE126" s="164">
        <f t="shared" ref="BE126:BE138" si="21">IF(O126="základná",K126,0)</f>
        <v>0</v>
      </c>
      <c r="BF126" s="164">
        <f t="shared" ref="BF126:BF138" si="22">IF(O126="znížená",K126,0)</f>
        <v>0</v>
      </c>
      <c r="BG126" s="164">
        <f t="shared" ref="BG126:BG138" si="23">IF(O126="zákl. prenesená",K126,0)</f>
        <v>0</v>
      </c>
      <c r="BH126" s="164">
        <f t="shared" ref="BH126:BH138" si="24">IF(O126="zníž. prenesená",K126,0)</f>
        <v>0</v>
      </c>
      <c r="BI126" s="164">
        <f t="shared" ref="BI126:BI138" si="25">IF(O126="nulová",K126,0)</f>
        <v>0</v>
      </c>
      <c r="BJ126" s="14" t="s">
        <v>127</v>
      </c>
      <c r="BK126" s="164">
        <f t="shared" ref="BK126:BK138" si="26">ROUND(P126*H126,2)</f>
        <v>0</v>
      </c>
      <c r="BL126" s="14" t="s">
        <v>142</v>
      </c>
      <c r="BM126" s="163" t="s">
        <v>153</v>
      </c>
    </row>
    <row r="127" spans="1:65" s="2" customFormat="1" ht="24.2" customHeight="1" x14ac:dyDescent="0.2">
      <c r="A127" s="29"/>
      <c r="B127" s="149"/>
      <c r="C127" s="150">
        <v>5</v>
      </c>
      <c r="D127" s="150" t="s">
        <v>125</v>
      </c>
      <c r="E127" s="151" t="s">
        <v>155</v>
      </c>
      <c r="F127" s="152" t="s">
        <v>156</v>
      </c>
      <c r="G127" s="153" t="s">
        <v>130</v>
      </c>
      <c r="H127" s="154">
        <v>20</v>
      </c>
      <c r="I127" s="155"/>
      <c r="J127" s="155"/>
      <c r="K127" s="156">
        <f t="shared" si="14"/>
        <v>0</v>
      </c>
      <c r="L127" s="157"/>
      <c r="M127" s="30"/>
      <c r="N127" s="158" t="s">
        <v>1</v>
      </c>
      <c r="O127" s="159" t="s">
        <v>42</v>
      </c>
      <c r="P127" s="160">
        <f t="shared" si="15"/>
        <v>0</v>
      </c>
      <c r="Q127" s="160">
        <f t="shared" si="16"/>
        <v>0</v>
      </c>
      <c r="R127" s="160">
        <f t="shared" si="17"/>
        <v>0</v>
      </c>
      <c r="S127" s="58"/>
      <c r="T127" s="161">
        <f t="shared" si="18"/>
        <v>0</v>
      </c>
      <c r="U127" s="161">
        <v>0</v>
      </c>
      <c r="V127" s="161">
        <f t="shared" si="19"/>
        <v>0</v>
      </c>
      <c r="W127" s="161">
        <v>0</v>
      </c>
      <c r="X127" s="162">
        <f t="shared" si="20"/>
        <v>0</v>
      </c>
      <c r="Y127" s="29"/>
      <c r="Z127" s="29"/>
      <c r="AA127" s="29"/>
      <c r="AB127" s="29"/>
      <c r="AC127" s="29"/>
      <c r="AD127" s="29"/>
      <c r="AE127" s="29"/>
      <c r="AR127" s="163" t="s">
        <v>142</v>
      </c>
      <c r="AT127" s="163" t="s">
        <v>125</v>
      </c>
      <c r="AU127" s="163" t="s">
        <v>127</v>
      </c>
      <c r="AY127" s="14" t="s">
        <v>122</v>
      </c>
      <c r="BE127" s="164">
        <f t="shared" si="21"/>
        <v>0</v>
      </c>
      <c r="BF127" s="164">
        <f t="shared" si="22"/>
        <v>0</v>
      </c>
      <c r="BG127" s="164">
        <f t="shared" si="23"/>
        <v>0</v>
      </c>
      <c r="BH127" s="164">
        <f t="shared" si="24"/>
        <v>0</v>
      </c>
      <c r="BI127" s="164">
        <f t="shared" si="25"/>
        <v>0</v>
      </c>
      <c r="BJ127" s="14" t="s">
        <v>127</v>
      </c>
      <c r="BK127" s="164">
        <f t="shared" si="26"/>
        <v>0</v>
      </c>
      <c r="BL127" s="14" t="s">
        <v>142</v>
      </c>
      <c r="BM127" s="163" t="s">
        <v>157</v>
      </c>
    </row>
    <row r="128" spans="1:65" s="2" customFormat="1" ht="21.75" customHeight="1" x14ac:dyDescent="0.2">
      <c r="A128" s="29"/>
      <c r="B128" s="149"/>
      <c r="C128" s="165">
        <v>6</v>
      </c>
      <c r="D128" s="165" t="s">
        <v>144</v>
      </c>
      <c r="E128" s="166" t="s">
        <v>159</v>
      </c>
      <c r="F128" s="167" t="s">
        <v>160</v>
      </c>
      <c r="G128" s="168" t="s">
        <v>130</v>
      </c>
      <c r="H128" s="169">
        <v>15</v>
      </c>
      <c r="I128" s="170"/>
      <c r="J128" s="171"/>
      <c r="K128" s="172">
        <f t="shared" si="14"/>
        <v>0</v>
      </c>
      <c r="L128" s="171"/>
      <c r="M128" s="173"/>
      <c r="N128" s="174" t="s">
        <v>1</v>
      </c>
      <c r="O128" s="159" t="s">
        <v>42</v>
      </c>
      <c r="P128" s="160">
        <f t="shared" si="15"/>
        <v>0</v>
      </c>
      <c r="Q128" s="160">
        <f t="shared" si="16"/>
        <v>0</v>
      </c>
      <c r="R128" s="160">
        <f t="shared" si="17"/>
        <v>0</v>
      </c>
      <c r="S128" s="58"/>
      <c r="T128" s="161">
        <f t="shared" si="18"/>
        <v>0</v>
      </c>
      <c r="U128" s="161">
        <v>0</v>
      </c>
      <c r="V128" s="161">
        <f t="shared" si="19"/>
        <v>0</v>
      </c>
      <c r="W128" s="161">
        <v>0</v>
      </c>
      <c r="X128" s="162">
        <f t="shared" si="20"/>
        <v>0</v>
      </c>
      <c r="Y128" s="29"/>
      <c r="Z128" s="29"/>
      <c r="AA128" s="29"/>
      <c r="AB128" s="29"/>
      <c r="AC128" s="29"/>
      <c r="AD128" s="29"/>
      <c r="AE128" s="29"/>
      <c r="AR128" s="163" t="s">
        <v>161</v>
      </c>
      <c r="AT128" s="163" t="s">
        <v>144</v>
      </c>
      <c r="AU128" s="163" t="s">
        <v>127</v>
      </c>
      <c r="AY128" s="14" t="s">
        <v>122</v>
      </c>
      <c r="BE128" s="164">
        <f t="shared" si="21"/>
        <v>0</v>
      </c>
      <c r="BF128" s="164">
        <f t="shared" si="22"/>
        <v>0</v>
      </c>
      <c r="BG128" s="164">
        <f t="shared" si="23"/>
        <v>0</v>
      </c>
      <c r="BH128" s="164">
        <f t="shared" si="24"/>
        <v>0</v>
      </c>
      <c r="BI128" s="164">
        <f t="shared" si="25"/>
        <v>0</v>
      </c>
      <c r="BJ128" s="14" t="s">
        <v>127</v>
      </c>
      <c r="BK128" s="164">
        <f t="shared" si="26"/>
        <v>0</v>
      </c>
      <c r="BL128" s="14" t="s">
        <v>142</v>
      </c>
      <c r="BM128" s="163" t="s">
        <v>162</v>
      </c>
    </row>
    <row r="129" spans="1:65" s="2" customFormat="1" ht="21.75" customHeight="1" x14ac:dyDescent="0.2">
      <c r="A129" s="29"/>
      <c r="B129" s="149"/>
      <c r="C129" s="150">
        <v>7</v>
      </c>
      <c r="D129" s="165" t="s">
        <v>144</v>
      </c>
      <c r="E129" s="166" t="s">
        <v>164</v>
      </c>
      <c r="F129" s="167" t="s">
        <v>165</v>
      </c>
      <c r="G129" s="168" t="s">
        <v>130</v>
      </c>
      <c r="H129" s="169">
        <v>5</v>
      </c>
      <c r="I129" s="170"/>
      <c r="J129" s="171"/>
      <c r="K129" s="172">
        <f t="shared" si="14"/>
        <v>0</v>
      </c>
      <c r="L129" s="171"/>
      <c r="M129" s="173"/>
      <c r="N129" s="174" t="s">
        <v>1</v>
      </c>
      <c r="O129" s="159" t="s">
        <v>42</v>
      </c>
      <c r="P129" s="160">
        <f t="shared" si="15"/>
        <v>0</v>
      </c>
      <c r="Q129" s="160">
        <f t="shared" si="16"/>
        <v>0</v>
      </c>
      <c r="R129" s="160">
        <f t="shared" si="17"/>
        <v>0</v>
      </c>
      <c r="S129" s="58"/>
      <c r="T129" s="161">
        <f t="shared" si="18"/>
        <v>0</v>
      </c>
      <c r="U129" s="161">
        <v>0</v>
      </c>
      <c r="V129" s="161">
        <f t="shared" si="19"/>
        <v>0</v>
      </c>
      <c r="W129" s="161">
        <v>0</v>
      </c>
      <c r="X129" s="162">
        <f t="shared" si="20"/>
        <v>0</v>
      </c>
      <c r="Y129" s="29"/>
      <c r="Z129" s="29"/>
      <c r="AA129" s="29"/>
      <c r="AB129" s="29"/>
      <c r="AC129" s="29"/>
      <c r="AD129" s="29"/>
      <c r="AE129" s="29"/>
      <c r="AR129" s="163" t="s">
        <v>161</v>
      </c>
      <c r="AT129" s="163" t="s">
        <v>144</v>
      </c>
      <c r="AU129" s="163" t="s">
        <v>127</v>
      </c>
      <c r="AY129" s="14" t="s">
        <v>122</v>
      </c>
      <c r="BE129" s="164">
        <f t="shared" si="21"/>
        <v>0</v>
      </c>
      <c r="BF129" s="164">
        <f t="shared" si="22"/>
        <v>0</v>
      </c>
      <c r="BG129" s="164">
        <f t="shared" si="23"/>
        <v>0</v>
      </c>
      <c r="BH129" s="164">
        <f t="shared" si="24"/>
        <v>0</v>
      </c>
      <c r="BI129" s="164">
        <f t="shared" si="25"/>
        <v>0</v>
      </c>
      <c r="BJ129" s="14" t="s">
        <v>127</v>
      </c>
      <c r="BK129" s="164">
        <f t="shared" si="26"/>
        <v>0</v>
      </c>
      <c r="BL129" s="14" t="s">
        <v>142</v>
      </c>
      <c r="BM129" s="163" t="s">
        <v>166</v>
      </c>
    </row>
    <row r="130" spans="1:65" s="2" customFormat="1" ht="24.2" customHeight="1" x14ac:dyDescent="0.2">
      <c r="A130" s="29"/>
      <c r="B130" s="149"/>
      <c r="C130" s="150">
        <v>8</v>
      </c>
      <c r="D130" s="150" t="s">
        <v>125</v>
      </c>
      <c r="E130" s="151" t="s">
        <v>168</v>
      </c>
      <c r="F130" s="152" t="s">
        <v>169</v>
      </c>
      <c r="G130" s="153" t="s">
        <v>130</v>
      </c>
      <c r="H130" s="154">
        <v>7</v>
      </c>
      <c r="I130" s="155"/>
      <c r="J130" s="155"/>
      <c r="K130" s="156">
        <f t="shared" si="14"/>
        <v>0</v>
      </c>
      <c r="L130" s="157"/>
      <c r="M130" s="30"/>
      <c r="N130" s="158" t="s">
        <v>1</v>
      </c>
      <c r="O130" s="159" t="s">
        <v>42</v>
      </c>
      <c r="P130" s="160">
        <f t="shared" si="15"/>
        <v>0</v>
      </c>
      <c r="Q130" s="160">
        <f t="shared" si="16"/>
        <v>0</v>
      </c>
      <c r="R130" s="160">
        <f t="shared" si="17"/>
        <v>0</v>
      </c>
      <c r="S130" s="58"/>
      <c r="T130" s="161">
        <f t="shared" si="18"/>
        <v>0</v>
      </c>
      <c r="U130" s="161">
        <v>0</v>
      </c>
      <c r="V130" s="161">
        <f t="shared" si="19"/>
        <v>0</v>
      </c>
      <c r="W130" s="161">
        <v>0</v>
      </c>
      <c r="X130" s="162">
        <f t="shared" si="20"/>
        <v>0</v>
      </c>
      <c r="Y130" s="29"/>
      <c r="Z130" s="29"/>
      <c r="AA130" s="29"/>
      <c r="AB130" s="29"/>
      <c r="AC130" s="29"/>
      <c r="AD130" s="29"/>
      <c r="AE130" s="29"/>
      <c r="AR130" s="163" t="s">
        <v>142</v>
      </c>
      <c r="AT130" s="163" t="s">
        <v>125</v>
      </c>
      <c r="AU130" s="163" t="s">
        <v>127</v>
      </c>
      <c r="AY130" s="14" t="s">
        <v>122</v>
      </c>
      <c r="BE130" s="164">
        <f t="shared" si="21"/>
        <v>0</v>
      </c>
      <c r="BF130" s="164">
        <f t="shared" si="22"/>
        <v>0</v>
      </c>
      <c r="BG130" s="164">
        <f t="shared" si="23"/>
        <v>0</v>
      </c>
      <c r="BH130" s="164">
        <f t="shared" si="24"/>
        <v>0</v>
      </c>
      <c r="BI130" s="164">
        <f t="shared" si="25"/>
        <v>0</v>
      </c>
      <c r="BJ130" s="14" t="s">
        <v>127</v>
      </c>
      <c r="BK130" s="164">
        <f t="shared" si="26"/>
        <v>0</v>
      </c>
      <c r="BL130" s="14" t="s">
        <v>142</v>
      </c>
      <c r="BM130" s="163" t="s">
        <v>170</v>
      </c>
    </row>
    <row r="131" spans="1:65" s="2" customFormat="1" ht="21.75" customHeight="1" x14ac:dyDescent="0.2">
      <c r="A131" s="29"/>
      <c r="B131" s="149"/>
      <c r="C131" s="165">
        <v>9</v>
      </c>
      <c r="D131" s="165" t="s">
        <v>144</v>
      </c>
      <c r="E131" s="166" t="s">
        <v>172</v>
      </c>
      <c r="F131" s="167" t="s">
        <v>173</v>
      </c>
      <c r="G131" s="168" t="s">
        <v>130</v>
      </c>
      <c r="H131" s="169">
        <v>7</v>
      </c>
      <c r="I131" s="170"/>
      <c r="J131" s="171"/>
      <c r="K131" s="172">
        <f t="shared" si="14"/>
        <v>0</v>
      </c>
      <c r="L131" s="171"/>
      <c r="M131" s="173"/>
      <c r="N131" s="174" t="s">
        <v>1</v>
      </c>
      <c r="O131" s="159" t="s">
        <v>42</v>
      </c>
      <c r="P131" s="160">
        <f t="shared" si="15"/>
        <v>0</v>
      </c>
      <c r="Q131" s="160">
        <f t="shared" si="16"/>
        <v>0</v>
      </c>
      <c r="R131" s="160">
        <f t="shared" si="17"/>
        <v>0</v>
      </c>
      <c r="S131" s="58"/>
      <c r="T131" s="161">
        <f t="shared" si="18"/>
        <v>0</v>
      </c>
      <c r="U131" s="161">
        <v>0</v>
      </c>
      <c r="V131" s="161">
        <f t="shared" si="19"/>
        <v>0</v>
      </c>
      <c r="W131" s="161">
        <v>0</v>
      </c>
      <c r="X131" s="162">
        <f t="shared" si="20"/>
        <v>0</v>
      </c>
      <c r="Y131" s="29"/>
      <c r="Z131" s="29"/>
      <c r="AA131" s="29"/>
      <c r="AB131" s="29"/>
      <c r="AC131" s="29"/>
      <c r="AD131" s="29"/>
      <c r="AE131" s="29"/>
      <c r="AR131" s="163" t="s">
        <v>161</v>
      </c>
      <c r="AT131" s="163" t="s">
        <v>144</v>
      </c>
      <c r="AU131" s="163" t="s">
        <v>127</v>
      </c>
      <c r="AY131" s="14" t="s">
        <v>122</v>
      </c>
      <c r="BE131" s="164">
        <f t="shared" si="21"/>
        <v>0</v>
      </c>
      <c r="BF131" s="164">
        <f t="shared" si="22"/>
        <v>0</v>
      </c>
      <c r="BG131" s="164">
        <f t="shared" si="23"/>
        <v>0</v>
      </c>
      <c r="BH131" s="164">
        <f t="shared" si="24"/>
        <v>0</v>
      </c>
      <c r="BI131" s="164">
        <f t="shared" si="25"/>
        <v>0</v>
      </c>
      <c r="BJ131" s="14" t="s">
        <v>127</v>
      </c>
      <c r="BK131" s="164">
        <f t="shared" si="26"/>
        <v>0</v>
      </c>
      <c r="BL131" s="14" t="s">
        <v>142</v>
      </c>
      <c r="BM131" s="163" t="s">
        <v>174</v>
      </c>
    </row>
    <row r="132" spans="1:65" s="2" customFormat="1" ht="16.5" customHeight="1" x14ac:dyDescent="0.2">
      <c r="A132" s="29"/>
      <c r="B132" s="149"/>
      <c r="C132" s="150">
        <v>10</v>
      </c>
      <c r="D132" s="150" t="s">
        <v>125</v>
      </c>
      <c r="E132" s="151" t="s">
        <v>175</v>
      </c>
      <c r="F132" s="152" t="s">
        <v>176</v>
      </c>
      <c r="G132" s="153" t="s">
        <v>130</v>
      </c>
      <c r="H132" s="154">
        <v>1</v>
      </c>
      <c r="I132" s="155"/>
      <c r="J132" s="155"/>
      <c r="K132" s="156">
        <f t="shared" si="14"/>
        <v>0</v>
      </c>
      <c r="L132" s="157"/>
      <c r="M132" s="30"/>
      <c r="N132" s="158" t="s">
        <v>1</v>
      </c>
      <c r="O132" s="159" t="s">
        <v>42</v>
      </c>
      <c r="P132" s="160">
        <f t="shared" si="15"/>
        <v>0</v>
      </c>
      <c r="Q132" s="160">
        <f t="shared" si="16"/>
        <v>0</v>
      </c>
      <c r="R132" s="160">
        <f t="shared" si="17"/>
        <v>0</v>
      </c>
      <c r="S132" s="58"/>
      <c r="T132" s="161">
        <f t="shared" si="18"/>
        <v>0</v>
      </c>
      <c r="U132" s="161">
        <v>0</v>
      </c>
      <c r="V132" s="161">
        <f t="shared" si="19"/>
        <v>0</v>
      </c>
      <c r="W132" s="161">
        <v>0</v>
      </c>
      <c r="X132" s="162">
        <f t="shared" si="20"/>
        <v>0</v>
      </c>
      <c r="Y132" s="29"/>
      <c r="Z132" s="29"/>
      <c r="AA132" s="29"/>
      <c r="AB132" s="29"/>
      <c r="AC132" s="29"/>
      <c r="AD132" s="29"/>
      <c r="AE132" s="29"/>
      <c r="AR132" s="163" t="s">
        <v>142</v>
      </c>
      <c r="AT132" s="163" t="s">
        <v>125</v>
      </c>
      <c r="AU132" s="163" t="s">
        <v>127</v>
      </c>
      <c r="AY132" s="14" t="s">
        <v>122</v>
      </c>
      <c r="BE132" s="164">
        <f t="shared" si="21"/>
        <v>0</v>
      </c>
      <c r="BF132" s="164">
        <f t="shared" si="22"/>
        <v>0</v>
      </c>
      <c r="BG132" s="164">
        <f t="shared" si="23"/>
        <v>0</v>
      </c>
      <c r="BH132" s="164">
        <f t="shared" si="24"/>
        <v>0</v>
      </c>
      <c r="BI132" s="164">
        <f t="shared" si="25"/>
        <v>0</v>
      </c>
      <c r="BJ132" s="14" t="s">
        <v>127</v>
      </c>
      <c r="BK132" s="164">
        <f t="shared" si="26"/>
        <v>0</v>
      </c>
      <c r="BL132" s="14" t="s">
        <v>142</v>
      </c>
      <c r="BM132" s="163" t="s">
        <v>177</v>
      </c>
    </row>
    <row r="133" spans="1:65" s="2" customFormat="1" ht="16.5" customHeight="1" x14ac:dyDescent="0.2">
      <c r="A133" s="29"/>
      <c r="B133" s="149"/>
      <c r="C133" s="150">
        <v>11</v>
      </c>
      <c r="D133" s="165" t="s">
        <v>144</v>
      </c>
      <c r="E133" s="166" t="s">
        <v>77</v>
      </c>
      <c r="F133" s="167" t="s">
        <v>178</v>
      </c>
      <c r="G133" s="168" t="s">
        <v>130</v>
      </c>
      <c r="H133" s="169">
        <v>1</v>
      </c>
      <c r="I133" s="170"/>
      <c r="J133" s="171"/>
      <c r="K133" s="172">
        <f t="shared" si="14"/>
        <v>0</v>
      </c>
      <c r="L133" s="171"/>
      <c r="M133" s="173"/>
      <c r="N133" s="174" t="s">
        <v>1</v>
      </c>
      <c r="O133" s="159" t="s">
        <v>42</v>
      </c>
      <c r="P133" s="160">
        <f t="shared" si="15"/>
        <v>0</v>
      </c>
      <c r="Q133" s="160">
        <f t="shared" si="16"/>
        <v>0</v>
      </c>
      <c r="R133" s="160">
        <f t="shared" si="17"/>
        <v>0</v>
      </c>
      <c r="S133" s="58"/>
      <c r="T133" s="161">
        <f t="shared" si="18"/>
        <v>0</v>
      </c>
      <c r="U133" s="161">
        <v>0</v>
      </c>
      <c r="V133" s="161">
        <f t="shared" si="19"/>
        <v>0</v>
      </c>
      <c r="W133" s="161">
        <v>0</v>
      </c>
      <c r="X133" s="162">
        <f t="shared" si="20"/>
        <v>0</v>
      </c>
      <c r="Y133" s="29"/>
      <c r="Z133" s="29"/>
      <c r="AA133" s="29"/>
      <c r="AB133" s="29"/>
      <c r="AC133" s="29"/>
      <c r="AD133" s="29"/>
      <c r="AE133" s="29"/>
      <c r="AR133" s="163" t="s">
        <v>161</v>
      </c>
      <c r="AT133" s="163" t="s">
        <v>144</v>
      </c>
      <c r="AU133" s="163" t="s">
        <v>127</v>
      </c>
      <c r="AY133" s="14" t="s">
        <v>122</v>
      </c>
      <c r="BE133" s="164">
        <f t="shared" si="21"/>
        <v>0</v>
      </c>
      <c r="BF133" s="164">
        <f t="shared" si="22"/>
        <v>0</v>
      </c>
      <c r="BG133" s="164">
        <f t="shared" si="23"/>
        <v>0</v>
      </c>
      <c r="BH133" s="164">
        <f t="shared" si="24"/>
        <v>0</v>
      </c>
      <c r="BI133" s="164">
        <f t="shared" si="25"/>
        <v>0</v>
      </c>
      <c r="BJ133" s="14" t="s">
        <v>127</v>
      </c>
      <c r="BK133" s="164">
        <f t="shared" si="26"/>
        <v>0</v>
      </c>
      <c r="BL133" s="14" t="s">
        <v>142</v>
      </c>
      <c r="BM133" s="163" t="s">
        <v>179</v>
      </c>
    </row>
    <row r="134" spans="1:65" s="2" customFormat="1" ht="24.2" customHeight="1" x14ac:dyDescent="0.2">
      <c r="A134" s="29"/>
      <c r="B134" s="149"/>
      <c r="C134" s="165">
        <v>12</v>
      </c>
      <c r="D134" s="150" t="s">
        <v>125</v>
      </c>
      <c r="E134" s="151" t="s">
        <v>180</v>
      </c>
      <c r="F134" s="152" t="s">
        <v>181</v>
      </c>
      <c r="G134" s="153" t="s">
        <v>130</v>
      </c>
      <c r="H134" s="154">
        <v>4</v>
      </c>
      <c r="I134" s="155"/>
      <c r="J134" s="155"/>
      <c r="K134" s="156">
        <f t="shared" si="14"/>
        <v>0</v>
      </c>
      <c r="L134" s="157"/>
      <c r="M134" s="30"/>
      <c r="N134" s="158" t="s">
        <v>1</v>
      </c>
      <c r="O134" s="159" t="s">
        <v>42</v>
      </c>
      <c r="P134" s="160">
        <f t="shared" si="15"/>
        <v>0</v>
      </c>
      <c r="Q134" s="160">
        <f t="shared" si="16"/>
        <v>0</v>
      </c>
      <c r="R134" s="160">
        <f t="shared" si="17"/>
        <v>0</v>
      </c>
      <c r="S134" s="58"/>
      <c r="T134" s="161">
        <f t="shared" si="18"/>
        <v>0</v>
      </c>
      <c r="U134" s="161">
        <v>0</v>
      </c>
      <c r="V134" s="161">
        <f t="shared" si="19"/>
        <v>0</v>
      </c>
      <c r="W134" s="161">
        <v>0</v>
      </c>
      <c r="X134" s="162">
        <f t="shared" si="20"/>
        <v>0</v>
      </c>
      <c r="Y134" s="29"/>
      <c r="Z134" s="29"/>
      <c r="AA134" s="29"/>
      <c r="AB134" s="29"/>
      <c r="AC134" s="29"/>
      <c r="AD134" s="29"/>
      <c r="AE134" s="29"/>
      <c r="AR134" s="163" t="s">
        <v>142</v>
      </c>
      <c r="AT134" s="163" t="s">
        <v>125</v>
      </c>
      <c r="AU134" s="163" t="s">
        <v>127</v>
      </c>
      <c r="AY134" s="14" t="s">
        <v>122</v>
      </c>
      <c r="BE134" s="164">
        <f t="shared" si="21"/>
        <v>0</v>
      </c>
      <c r="BF134" s="164">
        <f t="shared" si="22"/>
        <v>0</v>
      </c>
      <c r="BG134" s="164">
        <f t="shared" si="23"/>
        <v>0</v>
      </c>
      <c r="BH134" s="164">
        <f t="shared" si="24"/>
        <v>0</v>
      </c>
      <c r="BI134" s="164">
        <f t="shared" si="25"/>
        <v>0</v>
      </c>
      <c r="BJ134" s="14" t="s">
        <v>127</v>
      </c>
      <c r="BK134" s="164">
        <f t="shared" si="26"/>
        <v>0</v>
      </c>
      <c r="BL134" s="14" t="s">
        <v>142</v>
      </c>
      <c r="BM134" s="163" t="s">
        <v>182</v>
      </c>
    </row>
    <row r="135" spans="1:65" s="2" customFormat="1" ht="24.2" customHeight="1" x14ac:dyDescent="0.2">
      <c r="A135" s="29"/>
      <c r="B135" s="149"/>
      <c r="C135" s="150">
        <v>13</v>
      </c>
      <c r="D135" s="165" t="s">
        <v>144</v>
      </c>
      <c r="E135" s="166" t="s">
        <v>183</v>
      </c>
      <c r="F135" s="167" t="s">
        <v>184</v>
      </c>
      <c r="G135" s="168" t="s">
        <v>130</v>
      </c>
      <c r="H135" s="169">
        <v>4</v>
      </c>
      <c r="I135" s="170"/>
      <c r="J135" s="171"/>
      <c r="K135" s="172">
        <f t="shared" si="14"/>
        <v>0</v>
      </c>
      <c r="L135" s="171"/>
      <c r="M135" s="173"/>
      <c r="N135" s="174" t="s">
        <v>1</v>
      </c>
      <c r="O135" s="159" t="s">
        <v>42</v>
      </c>
      <c r="P135" s="160">
        <f t="shared" si="15"/>
        <v>0</v>
      </c>
      <c r="Q135" s="160">
        <f t="shared" si="16"/>
        <v>0</v>
      </c>
      <c r="R135" s="160">
        <f t="shared" si="17"/>
        <v>0</v>
      </c>
      <c r="S135" s="58"/>
      <c r="T135" s="161">
        <f t="shared" si="18"/>
        <v>0</v>
      </c>
      <c r="U135" s="161">
        <v>6.9999999999999999E-4</v>
      </c>
      <c r="V135" s="161">
        <f t="shared" si="19"/>
        <v>2.8E-3</v>
      </c>
      <c r="W135" s="161">
        <v>0</v>
      </c>
      <c r="X135" s="162">
        <f t="shared" si="20"/>
        <v>0</v>
      </c>
      <c r="Y135" s="29"/>
      <c r="Z135" s="29"/>
      <c r="AA135" s="29"/>
      <c r="AB135" s="29"/>
      <c r="AC135" s="29"/>
      <c r="AD135" s="29"/>
      <c r="AE135" s="29"/>
      <c r="AR135" s="163" t="s">
        <v>185</v>
      </c>
      <c r="AT135" s="163" t="s">
        <v>144</v>
      </c>
      <c r="AU135" s="163" t="s">
        <v>127</v>
      </c>
      <c r="AY135" s="14" t="s">
        <v>122</v>
      </c>
      <c r="BE135" s="164">
        <f t="shared" si="21"/>
        <v>0</v>
      </c>
      <c r="BF135" s="164">
        <f t="shared" si="22"/>
        <v>0</v>
      </c>
      <c r="BG135" s="164">
        <f t="shared" si="23"/>
        <v>0</v>
      </c>
      <c r="BH135" s="164">
        <f t="shared" si="24"/>
        <v>0</v>
      </c>
      <c r="BI135" s="164">
        <f t="shared" si="25"/>
        <v>0</v>
      </c>
      <c r="BJ135" s="14" t="s">
        <v>127</v>
      </c>
      <c r="BK135" s="164">
        <f t="shared" si="26"/>
        <v>0</v>
      </c>
      <c r="BL135" s="14" t="s">
        <v>185</v>
      </c>
      <c r="BM135" s="163" t="s">
        <v>186</v>
      </c>
    </row>
    <row r="136" spans="1:65" s="2" customFormat="1" ht="24.2" customHeight="1" x14ac:dyDescent="0.2">
      <c r="A136" s="29"/>
      <c r="B136" s="149"/>
      <c r="C136" s="150">
        <v>14</v>
      </c>
      <c r="D136" s="150" t="s">
        <v>125</v>
      </c>
      <c r="E136" s="151" t="s">
        <v>187</v>
      </c>
      <c r="F136" s="152" t="s">
        <v>188</v>
      </c>
      <c r="G136" s="153" t="s">
        <v>130</v>
      </c>
      <c r="H136" s="154">
        <v>7</v>
      </c>
      <c r="I136" s="155"/>
      <c r="J136" s="155"/>
      <c r="K136" s="156">
        <f t="shared" si="14"/>
        <v>0</v>
      </c>
      <c r="L136" s="157"/>
      <c r="M136" s="30"/>
      <c r="N136" s="158" t="s">
        <v>1</v>
      </c>
      <c r="O136" s="159" t="s">
        <v>42</v>
      </c>
      <c r="P136" s="160">
        <f t="shared" si="15"/>
        <v>0</v>
      </c>
      <c r="Q136" s="160">
        <f t="shared" si="16"/>
        <v>0</v>
      </c>
      <c r="R136" s="160">
        <f t="shared" si="17"/>
        <v>0</v>
      </c>
      <c r="S136" s="58"/>
      <c r="T136" s="161">
        <f t="shared" si="18"/>
        <v>0</v>
      </c>
      <c r="U136" s="161">
        <v>0</v>
      </c>
      <c r="V136" s="161">
        <f t="shared" si="19"/>
        <v>0</v>
      </c>
      <c r="W136" s="161">
        <v>0</v>
      </c>
      <c r="X136" s="162">
        <f t="shared" si="20"/>
        <v>0</v>
      </c>
      <c r="Y136" s="29"/>
      <c r="Z136" s="29"/>
      <c r="AA136" s="29"/>
      <c r="AB136" s="29"/>
      <c r="AC136" s="29"/>
      <c r="AD136" s="29"/>
      <c r="AE136" s="29"/>
      <c r="AR136" s="163" t="s">
        <v>142</v>
      </c>
      <c r="AT136" s="163" t="s">
        <v>125</v>
      </c>
      <c r="AU136" s="163" t="s">
        <v>127</v>
      </c>
      <c r="AY136" s="14" t="s">
        <v>122</v>
      </c>
      <c r="BE136" s="164">
        <f t="shared" si="21"/>
        <v>0</v>
      </c>
      <c r="BF136" s="164">
        <f t="shared" si="22"/>
        <v>0</v>
      </c>
      <c r="BG136" s="164">
        <f t="shared" si="23"/>
        <v>0</v>
      </c>
      <c r="BH136" s="164">
        <f t="shared" si="24"/>
        <v>0</v>
      </c>
      <c r="BI136" s="164">
        <f t="shared" si="25"/>
        <v>0</v>
      </c>
      <c r="BJ136" s="14" t="s">
        <v>127</v>
      </c>
      <c r="BK136" s="164">
        <f t="shared" si="26"/>
        <v>0</v>
      </c>
      <c r="BL136" s="14" t="s">
        <v>142</v>
      </c>
      <c r="BM136" s="163" t="s">
        <v>189</v>
      </c>
    </row>
    <row r="137" spans="1:65" s="2" customFormat="1" ht="24.2" customHeight="1" x14ac:dyDescent="0.2">
      <c r="A137" s="29"/>
      <c r="B137" s="149"/>
      <c r="C137" s="165">
        <v>15</v>
      </c>
      <c r="D137" s="165" t="s">
        <v>144</v>
      </c>
      <c r="E137" s="166" t="s">
        <v>190</v>
      </c>
      <c r="F137" s="167" t="s">
        <v>191</v>
      </c>
      <c r="G137" s="168" t="s">
        <v>130</v>
      </c>
      <c r="H137" s="169">
        <v>7</v>
      </c>
      <c r="I137" s="170"/>
      <c r="J137" s="171"/>
      <c r="K137" s="172">
        <f t="shared" si="14"/>
        <v>0</v>
      </c>
      <c r="L137" s="171"/>
      <c r="M137" s="173"/>
      <c r="N137" s="174" t="s">
        <v>1</v>
      </c>
      <c r="O137" s="159" t="s">
        <v>42</v>
      </c>
      <c r="P137" s="160">
        <f t="shared" si="15"/>
        <v>0</v>
      </c>
      <c r="Q137" s="160">
        <f t="shared" si="16"/>
        <v>0</v>
      </c>
      <c r="R137" s="160">
        <f t="shared" si="17"/>
        <v>0</v>
      </c>
      <c r="S137" s="58"/>
      <c r="T137" s="161">
        <f t="shared" si="18"/>
        <v>0</v>
      </c>
      <c r="U137" s="161">
        <v>6.9999999999999994E-5</v>
      </c>
      <c r="V137" s="161">
        <f t="shared" si="19"/>
        <v>4.8999999999999998E-4</v>
      </c>
      <c r="W137" s="161">
        <v>0</v>
      </c>
      <c r="X137" s="162">
        <f t="shared" si="20"/>
        <v>0</v>
      </c>
      <c r="Y137" s="29"/>
      <c r="Z137" s="29"/>
      <c r="AA137" s="29"/>
      <c r="AB137" s="29"/>
      <c r="AC137" s="29"/>
      <c r="AD137" s="29"/>
      <c r="AE137" s="29"/>
      <c r="AR137" s="163" t="s">
        <v>161</v>
      </c>
      <c r="AT137" s="163" t="s">
        <v>144</v>
      </c>
      <c r="AU137" s="163" t="s">
        <v>127</v>
      </c>
      <c r="AY137" s="14" t="s">
        <v>122</v>
      </c>
      <c r="BE137" s="164">
        <f t="shared" si="21"/>
        <v>0</v>
      </c>
      <c r="BF137" s="164">
        <f t="shared" si="22"/>
        <v>0</v>
      </c>
      <c r="BG137" s="164">
        <f t="shared" si="23"/>
        <v>0</v>
      </c>
      <c r="BH137" s="164">
        <f t="shared" si="24"/>
        <v>0</v>
      </c>
      <c r="BI137" s="164">
        <f t="shared" si="25"/>
        <v>0</v>
      </c>
      <c r="BJ137" s="14" t="s">
        <v>127</v>
      </c>
      <c r="BK137" s="164">
        <f t="shared" si="26"/>
        <v>0</v>
      </c>
      <c r="BL137" s="14" t="s">
        <v>142</v>
      </c>
      <c r="BM137" s="163" t="s">
        <v>192</v>
      </c>
    </row>
    <row r="138" spans="1:65" s="2" customFormat="1" ht="16.5" customHeight="1" x14ac:dyDescent="0.2">
      <c r="A138" s="29"/>
      <c r="B138" s="149"/>
      <c r="C138" s="150">
        <v>16</v>
      </c>
      <c r="D138" s="165" t="s">
        <v>144</v>
      </c>
      <c r="E138" s="166" t="s">
        <v>193</v>
      </c>
      <c r="F138" s="167" t="s">
        <v>194</v>
      </c>
      <c r="G138" s="168" t="s">
        <v>130</v>
      </c>
      <c r="H138" s="169">
        <v>7</v>
      </c>
      <c r="I138" s="170"/>
      <c r="J138" s="171"/>
      <c r="K138" s="172">
        <f t="shared" si="14"/>
        <v>0</v>
      </c>
      <c r="L138" s="171"/>
      <c r="M138" s="173"/>
      <c r="N138" s="174" t="s">
        <v>1</v>
      </c>
      <c r="O138" s="159" t="s">
        <v>42</v>
      </c>
      <c r="P138" s="160">
        <f t="shared" si="15"/>
        <v>0</v>
      </c>
      <c r="Q138" s="160">
        <f t="shared" si="16"/>
        <v>0</v>
      </c>
      <c r="R138" s="160">
        <f t="shared" si="17"/>
        <v>0</v>
      </c>
      <c r="S138" s="58"/>
      <c r="T138" s="161">
        <f t="shared" si="18"/>
        <v>0</v>
      </c>
      <c r="U138" s="161">
        <v>3.0000000000000001E-5</v>
      </c>
      <c r="V138" s="161">
        <f t="shared" si="19"/>
        <v>2.1000000000000001E-4</v>
      </c>
      <c r="W138" s="161">
        <v>0</v>
      </c>
      <c r="X138" s="162">
        <f t="shared" si="20"/>
        <v>0</v>
      </c>
      <c r="Y138" s="29"/>
      <c r="Z138" s="29"/>
      <c r="AA138" s="29"/>
      <c r="AB138" s="29"/>
      <c r="AC138" s="29"/>
      <c r="AD138" s="29"/>
      <c r="AE138" s="29"/>
      <c r="AR138" s="163" t="s">
        <v>161</v>
      </c>
      <c r="AT138" s="163" t="s">
        <v>144</v>
      </c>
      <c r="AU138" s="163" t="s">
        <v>127</v>
      </c>
      <c r="AY138" s="14" t="s">
        <v>122</v>
      </c>
      <c r="BE138" s="164">
        <f t="shared" si="21"/>
        <v>0</v>
      </c>
      <c r="BF138" s="164">
        <f t="shared" si="22"/>
        <v>0</v>
      </c>
      <c r="BG138" s="164">
        <f t="shared" si="23"/>
        <v>0</v>
      </c>
      <c r="BH138" s="164">
        <f t="shared" si="24"/>
        <v>0</v>
      </c>
      <c r="BI138" s="164">
        <f t="shared" si="25"/>
        <v>0</v>
      </c>
      <c r="BJ138" s="14" t="s">
        <v>127</v>
      </c>
      <c r="BK138" s="164">
        <f t="shared" si="26"/>
        <v>0</v>
      </c>
      <c r="BL138" s="14" t="s">
        <v>142</v>
      </c>
      <c r="BM138" s="163" t="s">
        <v>195</v>
      </c>
    </row>
    <row r="139" spans="1:65" s="2" customFormat="1" ht="29.25" x14ac:dyDescent="0.2">
      <c r="A139" s="29"/>
      <c r="B139" s="30"/>
      <c r="C139" s="29"/>
      <c r="D139" s="175" t="s">
        <v>196</v>
      </c>
      <c r="E139" s="29"/>
      <c r="F139" s="176" t="s">
        <v>197</v>
      </c>
      <c r="G139" s="29"/>
      <c r="H139" s="29"/>
      <c r="I139" s="177"/>
      <c r="J139" s="177"/>
      <c r="K139" s="29"/>
      <c r="L139" s="29"/>
      <c r="M139" s="30"/>
      <c r="N139" s="178"/>
      <c r="O139" s="179"/>
      <c r="P139" s="58"/>
      <c r="Q139" s="58"/>
      <c r="R139" s="58"/>
      <c r="S139" s="58"/>
      <c r="T139" s="58"/>
      <c r="U139" s="58"/>
      <c r="V139" s="58"/>
      <c r="W139" s="58"/>
      <c r="X139" s="59"/>
      <c r="Y139" s="29"/>
      <c r="Z139" s="29"/>
      <c r="AA139" s="29"/>
      <c r="AB139" s="29"/>
      <c r="AC139" s="29"/>
      <c r="AD139" s="29"/>
      <c r="AE139" s="29"/>
      <c r="AT139" s="14" t="s">
        <v>196</v>
      </c>
      <c r="AU139" s="14" t="s">
        <v>127</v>
      </c>
    </row>
    <row r="140" spans="1:65" s="2" customFormat="1" ht="24.2" customHeight="1" x14ac:dyDescent="0.2">
      <c r="A140" s="29"/>
      <c r="B140" s="149"/>
      <c r="C140" s="150">
        <v>17</v>
      </c>
      <c r="D140" s="150" t="s">
        <v>125</v>
      </c>
      <c r="E140" s="151" t="s">
        <v>198</v>
      </c>
      <c r="F140" s="152" t="s">
        <v>199</v>
      </c>
      <c r="G140" s="153" t="s">
        <v>130</v>
      </c>
      <c r="H140" s="154">
        <v>8</v>
      </c>
      <c r="I140" s="155"/>
      <c r="J140" s="155"/>
      <c r="K140" s="156">
        <f>ROUND(P140*H140,2)</f>
        <v>0</v>
      </c>
      <c r="L140" s="157"/>
      <c r="M140" s="30"/>
      <c r="N140" s="158" t="s">
        <v>1</v>
      </c>
      <c r="O140" s="159" t="s">
        <v>42</v>
      </c>
      <c r="P140" s="160">
        <f>I140+J140</f>
        <v>0</v>
      </c>
      <c r="Q140" s="160">
        <f>ROUND(I140*H140,2)</f>
        <v>0</v>
      </c>
      <c r="R140" s="160">
        <f>ROUND(J140*H140,2)</f>
        <v>0</v>
      </c>
      <c r="S140" s="58"/>
      <c r="T140" s="161">
        <f>S140*H140</f>
        <v>0</v>
      </c>
      <c r="U140" s="161">
        <v>0</v>
      </c>
      <c r="V140" s="161">
        <f>U140*H140</f>
        <v>0</v>
      </c>
      <c r="W140" s="161">
        <v>0</v>
      </c>
      <c r="X140" s="162">
        <f>W140*H140</f>
        <v>0</v>
      </c>
      <c r="Y140" s="29"/>
      <c r="Z140" s="29"/>
      <c r="AA140" s="29"/>
      <c r="AB140" s="29"/>
      <c r="AC140" s="29"/>
      <c r="AD140" s="29"/>
      <c r="AE140" s="29"/>
      <c r="AR140" s="163" t="s">
        <v>142</v>
      </c>
      <c r="AT140" s="163" t="s">
        <v>125</v>
      </c>
      <c r="AU140" s="163" t="s">
        <v>127</v>
      </c>
      <c r="AY140" s="14" t="s">
        <v>122</v>
      </c>
      <c r="BE140" s="164">
        <f>IF(O140="základná",K140,0)</f>
        <v>0</v>
      </c>
      <c r="BF140" s="164">
        <f>IF(O140="znížená",K140,0)</f>
        <v>0</v>
      </c>
      <c r="BG140" s="164">
        <f>IF(O140="zákl. prenesená",K140,0)</f>
        <v>0</v>
      </c>
      <c r="BH140" s="164">
        <f>IF(O140="zníž. prenesená",K140,0)</f>
        <v>0</v>
      </c>
      <c r="BI140" s="164">
        <f>IF(O140="nulová",K140,0)</f>
        <v>0</v>
      </c>
      <c r="BJ140" s="14" t="s">
        <v>127</v>
      </c>
      <c r="BK140" s="164">
        <f>ROUND(P140*H140,2)</f>
        <v>0</v>
      </c>
      <c r="BL140" s="14" t="s">
        <v>142</v>
      </c>
      <c r="BM140" s="163" t="s">
        <v>200</v>
      </c>
    </row>
    <row r="141" spans="1:65" s="2" customFormat="1" ht="24.2" customHeight="1" x14ac:dyDescent="0.2">
      <c r="A141" s="29"/>
      <c r="B141" s="149"/>
      <c r="C141" s="165">
        <v>18</v>
      </c>
      <c r="D141" s="165" t="s">
        <v>144</v>
      </c>
      <c r="E141" s="166" t="s">
        <v>201</v>
      </c>
      <c r="F141" s="167" t="s">
        <v>202</v>
      </c>
      <c r="G141" s="168" t="s">
        <v>130</v>
      </c>
      <c r="H141" s="169">
        <v>8</v>
      </c>
      <c r="I141" s="170"/>
      <c r="J141" s="171"/>
      <c r="K141" s="172">
        <f>ROUND(P141*H141,2)</f>
        <v>0</v>
      </c>
      <c r="L141" s="171"/>
      <c r="M141" s="173"/>
      <c r="N141" s="174" t="s">
        <v>1</v>
      </c>
      <c r="O141" s="159" t="s">
        <v>42</v>
      </c>
      <c r="P141" s="160">
        <f>I141+J141</f>
        <v>0</v>
      </c>
      <c r="Q141" s="160">
        <f>ROUND(I141*H141,2)</f>
        <v>0</v>
      </c>
      <c r="R141" s="160">
        <f>ROUND(J141*H141,2)</f>
        <v>0</v>
      </c>
      <c r="S141" s="58"/>
      <c r="T141" s="161">
        <f>S141*H141</f>
        <v>0</v>
      </c>
      <c r="U141" s="161">
        <v>6.9999999999999994E-5</v>
      </c>
      <c r="V141" s="161">
        <f>U141*H141</f>
        <v>5.5999999999999995E-4</v>
      </c>
      <c r="W141" s="161">
        <v>0</v>
      </c>
      <c r="X141" s="162">
        <f>W141*H141</f>
        <v>0</v>
      </c>
      <c r="Y141" s="29"/>
      <c r="Z141" s="29"/>
      <c r="AA141" s="29"/>
      <c r="AB141" s="29"/>
      <c r="AC141" s="29"/>
      <c r="AD141" s="29"/>
      <c r="AE141" s="29"/>
      <c r="AR141" s="163" t="s">
        <v>161</v>
      </c>
      <c r="AT141" s="163" t="s">
        <v>144</v>
      </c>
      <c r="AU141" s="163" t="s">
        <v>127</v>
      </c>
      <c r="AY141" s="14" t="s">
        <v>122</v>
      </c>
      <c r="BE141" s="164">
        <f>IF(O141="základná",K141,0)</f>
        <v>0</v>
      </c>
      <c r="BF141" s="164">
        <f>IF(O141="znížená",K141,0)</f>
        <v>0</v>
      </c>
      <c r="BG141" s="164">
        <f>IF(O141="zákl. prenesená",K141,0)</f>
        <v>0</v>
      </c>
      <c r="BH141" s="164">
        <f>IF(O141="zníž. prenesená",K141,0)</f>
        <v>0</v>
      </c>
      <c r="BI141" s="164">
        <f>IF(O141="nulová",K141,0)</f>
        <v>0</v>
      </c>
      <c r="BJ141" s="14" t="s">
        <v>127</v>
      </c>
      <c r="BK141" s="164">
        <f>ROUND(P141*H141,2)</f>
        <v>0</v>
      </c>
      <c r="BL141" s="14" t="s">
        <v>142</v>
      </c>
      <c r="BM141" s="163" t="s">
        <v>203</v>
      </c>
    </row>
    <row r="142" spans="1:65" s="2" customFormat="1" ht="16.5" customHeight="1" x14ac:dyDescent="0.2">
      <c r="A142" s="29"/>
      <c r="B142" s="149"/>
      <c r="C142" s="165">
        <v>19</v>
      </c>
      <c r="D142" s="165" t="s">
        <v>144</v>
      </c>
      <c r="E142" s="166" t="s">
        <v>193</v>
      </c>
      <c r="F142" s="167" t="s">
        <v>194</v>
      </c>
      <c r="G142" s="168" t="s">
        <v>130</v>
      </c>
      <c r="H142" s="169">
        <v>8</v>
      </c>
      <c r="I142" s="170"/>
      <c r="J142" s="171"/>
      <c r="K142" s="172">
        <f>ROUND(P142*H142,2)</f>
        <v>0</v>
      </c>
      <c r="L142" s="171"/>
      <c r="M142" s="173"/>
      <c r="N142" s="174" t="s">
        <v>1</v>
      </c>
      <c r="O142" s="159" t="s">
        <v>42</v>
      </c>
      <c r="P142" s="160">
        <f>I142+J142</f>
        <v>0</v>
      </c>
      <c r="Q142" s="160">
        <f>ROUND(I142*H142,2)</f>
        <v>0</v>
      </c>
      <c r="R142" s="160">
        <f>ROUND(J142*H142,2)</f>
        <v>0</v>
      </c>
      <c r="S142" s="58"/>
      <c r="T142" s="161">
        <f>S142*H142</f>
        <v>0</v>
      </c>
      <c r="U142" s="161">
        <v>3.0000000000000001E-5</v>
      </c>
      <c r="V142" s="161">
        <f>U142*H142</f>
        <v>2.4000000000000001E-4</v>
      </c>
      <c r="W142" s="161">
        <v>0</v>
      </c>
      <c r="X142" s="162">
        <f>W142*H142</f>
        <v>0</v>
      </c>
      <c r="Y142" s="29"/>
      <c r="Z142" s="29"/>
      <c r="AA142" s="29"/>
      <c r="AB142" s="29"/>
      <c r="AC142" s="29"/>
      <c r="AD142" s="29"/>
      <c r="AE142" s="29"/>
      <c r="AR142" s="163" t="s">
        <v>161</v>
      </c>
      <c r="AT142" s="163" t="s">
        <v>144</v>
      </c>
      <c r="AU142" s="163" t="s">
        <v>127</v>
      </c>
      <c r="AY142" s="14" t="s">
        <v>122</v>
      </c>
      <c r="BE142" s="164">
        <f>IF(O142="základná",K142,0)</f>
        <v>0</v>
      </c>
      <c r="BF142" s="164">
        <f>IF(O142="znížená",K142,0)</f>
        <v>0</v>
      </c>
      <c r="BG142" s="164">
        <f>IF(O142="zákl. prenesená",K142,0)</f>
        <v>0</v>
      </c>
      <c r="BH142" s="164">
        <f>IF(O142="zníž. prenesená",K142,0)</f>
        <v>0</v>
      </c>
      <c r="BI142" s="164">
        <f>IF(O142="nulová",K142,0)</f>
        <v>0</v>
      </c>
      <c r="BJ142" s="14" t="s">
        <v>127</v>
      </c>
      <c r="BK142" s="164">
        <f>ROUND(P142*H142,2)</f>
        <v>0</v>
      </c>
      <c r="BL142" s="14" t="s">
        <v>142</v>
      </c>
      <c r="BM142" s="163" t="s">
        <v>204</v>
      </c>
    </row>
    <row r="143" spans="1:65" s="2" customFormat="1" ht="29.25" x14ac:dyDescent="0.2">
      <c r="A143" s="29"/>
      <c r="B143" s="30"/>
      <c r="C143" s="29"/>
      <c r="D143" s="175" t="s">
        <v>196</v>
      </c>
      <c r="E143" s="29"/>
      <c r="F143" s="176" t="s">
        <v>197</v>
      </c>
      <c r="G143" s="29"/>
      <c r="H143" s="29"/>
      <c r="I143" s="177"/>
      <c r="J143" s="177"/>
      <c r="K143" s="29"/>
      <c r="L143" s="29"/>
      <c r="M143" s="30"/>
      <c r="N143" s="178"/>
      <c r="O143" s="179"/>
      <c r="P143" s="58"/>
      <c r="Q143" s="58"/>
      <c r="R143" s="58"/>
      <c r="S143" s="58"/>
      <c r="T143" s="58"/>
      <c r="U143" s="58"/>
      <c r="V143" s="58"/>
      <c r="W143" s="58"/>
      <c r="X143" s="59"/>
      <c r="Y143" s="29"/>
      <c r="Z143" s="29"/>
      <c r="AA143" s="29"/>
      <c r="AB143" s="29"/>
      <c r="AC143" s="29"/>
      <c r="AD143" s="29"/>
      <c r="AE143" s="29"/>
      <c r="AT143" s="14" t="s">
        <v>196</v>
      </c>
      <c r="AU143" s="14" t="s">
        <v>127</v>
      </c>
    </row>
    <row r="144" spans="1:65" s="2" customFormat="1" ht="24.2" customHeight="1" x14ac:dyDescent="0.2">
      <c r="A144" s="29"/>
      <c r="B144" s="149"/>
      <c r="C144" s="150">
        <v>20</v>
      </c>
      <c r="D144" s="150" t="s">
        <v>125</v>
      </c>
      <c r="E144" s="151" t="s">
        <v>205</v>
      </c>
      <c r="F144" s="152" t="s">
        <v>206</v>
      </c>
      <c r="G144" s="153" t="s">
        <v>130</v>
      </c>
      <c r="H144" s="154">
        <v>2</v>
      </c>
      <c r="I144" s="155"/>
      <c r="J144" s="155"/>
      <c r="K144" s="156">
        <f>ROUND(P144*H144,2)</f>
        <v>0</v>
      </c>
      <c r="L144" s="157"/>
      <c r="M144" s="30"/>
      <c r="N144" s="158" t="s">
        <v>1</v>
      </c>
      <c r="O144" s="159" t="s">
        <v>42</v>
      </c>
      <c r="P144" s="160">
        <f>I144+J144</f>
        <v>0</v>
      </c>
      <c r="Q144" s="160">
        <f>ROUND(I144*H144,2)</f>
        <v>0</v>
      </c>
      <c r="R144" s="160">
        <f>ROUND(J144*H144,2)</f>
        <v>0</v>
      </c>
      <c r="S144" s="58"/>
      <c r="T144" s="161">
        <f>S144*H144</f>
        <v>0</v>
      </c>
      <c r="U144" s="161">
        <v>0</v>
      </c>
      <c r="V144" s="161">
        <f>U144*H144</f>
        <v>0</v>
      </c>
      <c r="W144" s="161">
        <v>0</v>
      </c>
      <c r="X144" s="162">
        <f>W144*H144</f>
        <v>0</v>
      </c>
      <c r="Y144" s="29"/>
      <c r="Z144" s="29"/>
      <c r="AA144" s="29"/>
      <c r="AB144" s="29"/>
      <c r="AC144" s="29"/>
      <c r="AD144" s="29"/>
      <c r="AE144" s="29"/>
      <c r="AR144" s="163" t="s">
        <v>142</v>
      </c>
      <c r="AT144" s="163" t="s">
        <v>125</v>
      </c>
      <c r="AU144" s="163" t="s">
        <v>127</v>
      </c>
      <c r="AY144" s="14" t="s">
        <v>122</v>
      </c>
      <c r="BE144" s="164">
        <f>IF(O144="základná",K144,0)</f>
        <v>0</v>
      </c>
      <c r="BF144" s="164">
        <f>IF(O144="znížená",K144,0)</f>
        <v>0</v>
      </c>
      <c r="BG144" s="164">
        <f>IF(O144="zákl. prenesená",K144,0)</f>
        <v>0</v>
      </c>
      <c r="BH144" s="164">
        <f>IF(O144="zníž. prenesená",K144,0)</f>
        <v>0</v>
      </c>
      <c r="BI144" s="164">
        <f>IF(O144="nulová",K144,0)</f>
        <v>0</v>
      </c>
      <c r="BJ144" s="14" t="s">
        <v>127</v>
      </c>
      <c r="BK144" s="164">
        <f>ROUND(P144*H144,2)</f>
        <v>0</v>
      </c>
      <c r="BL144" s="14" t="s">
        <v>142</v>
      </c>
      <c r="BM144" s="163" t="s">
        <v>207</v>
      </c>
    </row>
    <row r="145" spans="1:65" s="2" customFormat="1" ht="24.2" customHeight="1" x14ac:dyDescent="0.2">
      <c r="A145" s="29"/>
      <c r="B145" s="149"/>
      <c r="C145" s="165">
        <v>21</v>
      </c>
      <c r="D145" s="165" t="s">
        <v>144</v>
      </c>
      <c r="E145" s="166" t="s">
        <v>208</v>
      </c>
      <c r="F145" s="167" t="s">
        <v>209</v>
      </c>
      <c r="G145" s="168" t="s">
        <v>130</v>
      </c>
      <c r="H145" s="169">
        <v>2</v>
      </c>
      <c r="I145" s="170"/>
      <c r="J145" s="171"/>
      <c r="K145" s="172">
        <f>ROUND(P145*H145,2)</f>
        <v>0</v>
      </c>
      <c r="L145" s="171"/>
      <c r="M145" s="173"/>
      <c r="N145" s="174" t="s">
        <v>1</v>
      </c>
      <c r="O145" s="159" t="s">
        <v>42</v>
      </c>
      <c r="P145" s="160">
        <f>I145+J145</f>
        <v>0</v>
      </c>
      <c r="Q145" s="160">
        <f>ROUND(I145*H145,2)</f>
        <v>0</v>
      </c>
      <c r="R145" s="160">
        <f>ROUND(J145*H145,2)</f>
        <v>0</v>
      </c>
      <c r="S145" s="58"/>
      <c r="T145" s="161">
        <f>S145*H145</f>
        <v>0</v>
      </c>
      <c r="U145" s="161">
        <v>6.9999999999999994E-5</v>
      </c>
      <c r="V145" s="161">
        <f>U145*H145</f>
        <v>1.3999999999999999E-4</v>
      </c>
      <c r="W145" s="161">
        <v>0</v>
      </c>
      <c r="X145" s="162">
        <f>W145*H145</f>
        <v>0</v>
      </c>
      <c r="Y145" s="29"/>
      <c r="Z145" s="29"/>
      <c r="AA145" s="29"/>
      <c r="AB145" s="29"/>
      <c r="AC145" s="29"/>
      <c r="AD145" s="29"/>
      <c r="AE145" s="29"/>
      <c r="AR145" s="163" t="s">
        <v>161</v>
      </c>
      <c r="AT145" s="163" t="s">
        <v>144</v>
      </c>
      <c r="AU145" s="163" t="s">
        <v>127</v>
      </c>
      <c r="AY145" s="14" t="s">
        <v>122</v>
      </c>
      <c r="BE145" s="164">
        <f>IF(O145="základná",K145,0)</f>
        <v>0</v>
      </c>
      <c r="BF145" s="164">
        <f>IF(O145="znížená",K145,0)</f>
        <v>0</v>
      </c>
      <c r="BG145" s="164">
        <f>IF(O145="zákl. prenesená",K145,0)</f>
        <v>0</v>
      </c>
      <c r="BH145" s="164">
        <f>IF(O145="zníž. prenesená",K145,0)</f>
        <v>0</v>
      </c>
      <c r="BI145" s="164">
        <f>IF(O145="nulová",K145,0)</f>
        <v>0</v>
      </c>
      <c r="BJ145" s="14" t="s">
        <v>127</v>
      </c>
      <c r="BK145" s="164">
        <f>ROUND(P145*H145,2)</f>
        <v>0</v>
      </c>
      <c r="BL145" s="14" t="s">
        <v>142</v>
      </c>
      <c r="BM145" s="163" t="s">
        <v>210</v>
      </c>
    </row>
    <row r="146" spans="1:65" s="2" customFormat="1" ht="16.5" customHeight="1" x14ac:dyDescent="0.2">
      <c r="A146" s="29"/>
      <c r="B146" s="149"/>
      <c r="C146" s="165">
        <v>22</v>
      </c>
      <c r="D146" s="165" t="s">
        <v>144</v>
      </c>
      <c r="E146" s="166" t="s">
        <v>193</v>
      </c>
      <c r="F146" s="167" t="s">
        <v>194</v>
      </c>
      <c r="G146" s="168" t="s">
        <v>130</v>
      </c>
      <c r="H146" s="169">
        <v>2</v>
      </c>
      <c r="I146" s="170"/>
      <c r="J146" s="171"/>
      <c r="K146" s="172">
        <f>ROUND(P146*H146,2)</f>
        <v>0</v>
      </c>
      <c r="L146" s="171"/>
      <c r="M146" s="173"/>
      <c r="N146" s="174" t="s">
        <v>1</v>
      </c>
      <c r="O146" s="159" t="s">
        <v>42</v>
      </c>
      <c r="P146" s="160">
        <f>I146+J146</f>
        <v>0</v>
      </c>
      <c r="Q146" s="160">
        <f>ROUND(I146*H146,2)</f>
        <v>0</v>
      </c>
      <c r="R146" s="160">
        <f>ROUND(J146*H146,2)</f>
        <v>0</v>
      </c>
      <c r="S146" s="58"/>
      <c r="T146" s="161">
        <f>S146*H146</f>
        <v>0</v>
      </c>
      <c r="U146" s="161">
        <v>3.0000000000000001E-5</v>
      </c>
      <c r="V146" s="161">
        <f>U146*H146</f>
        <v>6.0000000000000002E-5</v>
      </c>
      <c r="W146" s="161">
        <v>0</v>
      </c>
      <c r="X146" s="162">
        <f>W146*H146</f>
        <v>0</v>
      </c>
      <c r="Y146" s="29"/>
      <c r="Z146" s="29"/>
      <c r="AA146" s="29"/>
      <c r="AB146" s="29"/>
      <c r="AC146" s="29"/>
      <c r="AD146" s="29"/>
      <c r="AE146" s="29"/>
      <c r="AR146" s="163" t="s">
        <v>161</v>
      </c>
      <c r="AT146" s="163" t="s">
        <v>144</v>
      </c>
      <c r="AU146" s="163" t="s">
        <v>127</v>
      </c>
      <c r="AY146" s="14" t="s">
        <v>122</v>
      </c>
      <c r="BE146" s="164">
        <f>IF(O146="základná",K146,0)</f>
        <v>0</v>
      </c>
      <c r="BF146" s="164">
        <f>IF(O146="znížená",K146,0)</f>
        <v>0</v>
      </c>
      <c r="BG146" s="164">
        <f>IF(O146="zákl. prenesená",K146,0)</f>
        <v>0</v>
      </c>
      <c r="BH146" s="164">
        <f>IF(O146="zníž. prenesená",K146,0)</f>
        <v>0</v>
      </c>
      <c r="BI146" s="164">
        <f>IF(O146="nulová",K146,0)</f>
        <v>0</v>
      </c>
      <c r="BJ146" s="14" t="s">
        <v>127</v>
      </c>
      <c r="BK146" s="164">
        <f>ROUND(P146*H146,2)</f>
        <v>0</v>
      </c>
      <c r="BL146" s="14" t="s">
        <v>142</v>
      </c>
      <c r="BM146" s="163" t="s">
        <v>211</v>
      </c>
    </row>
    <row r="147" spans="1:65" s="2" customFormat="1" ht="29.25" x14ac:dyDescent="0.2">
      <c r="A147" s="29"/>
      <c r="B147" s="30"/>
      <c r="C147" s="29"/>
      <c r="D147" s="175" t="s">
        <v>196</v>
      </c>
      <c r="E147" s="29"/>
      <c r="F147" s="176" t="s">
        <v>197</v>
      </c>
      <c r="G147" s="29"/>
      <c r="H147" s="29"/>
      <c r="I147" s="177"/>
      <c r="J147" s="177"/>
      <c r="K147" s="29"/>
      <c r="L147" s="29"/>
      <c r="M147" s="30"/>
      <c r="N147" s="178"/>
      <c r="O147" s="179"/>
      <c r="P147" s="58"/>
      <c r="Q147" s="58"/>
      <c r="R147" s="58"/>
      <c r="S147" s="58"/>
      <c r="T147" s="58"/>
      <c r="U147" s="58"/>
      <c r="V147" s="58"/>
      <c r="W147" s="58"/>
      <c r="X147" s="59"/>
      <c r="Y147" s="29"/>
      <c r="Z147" s="29"/>
      <c r="AA147" s="29"/>
      <c r="AB147" s="29"/>
      <c r="AC147" s="29"/>
      <c r="AD147" s="29"/>
      <c r="AE147" s="29"/>
      <c r="AT147" s="14" t="s">
        <v>196</v>
      </c>
      <c r="AU147" s="14" t="s">
        <v>127</v>
      </c>
    </row>
    <row r="148" spans="1:65" s="2" customFormat="1" ht="24.2" customHeight="1" x14ac:dyDescent="0.2">
      <c r="A148" s="29"/>
      <c r="B148" s="149"/>
      <c r="C148" s="150">
        <v>23</v>
      </c>
      <c r="D148" s="150" t="s">
        <v>125</v>
      </c>
      <c r="E148" s="151" t="s">
        <v>212</v>
      </c>
      <c r="F148" s="152" t="s">
        <v>213</v>
      </c>
      <c r="G148" s="153" t="s">
        <v>130</v>
      </c>
      <c r="H148" s="154">
        <v>1</v>
      </c>
      <c r="I148" s="155"/>
      <c r="J148" s="155"/>
      <c r="K148" s="156">
        <f>ROUND(P148*H148,2)</f>
        <v>0</v>
      </c>
      <c r="L148" s="157"/>
      <c r="M148" s="30"/>
      <c r="N148" s="158" t="s">
        <v>1</v>
      </c>
      <c r="O148" s="159" t="s">
        <v>42</v>
      </c>
      <c r="P148" s="160">
        <f>I148+J148</f>
        <v>0</v>
      </c>
      <c r="Q148" s="160">
        <f>ROUND(I148*H148,2)</f>
        <v>0</v>
      </c>
      <c r="R148" s="160">
        <f>ROUND(J148*H148,2)</f>
        <v>0</v>
      </c>
      <c r="S148" s="58"/>
      <c r="T148" s="161">
        <f>S148*H148</f>
        <v>0</v>
      </c>
      <c r="U148" s="161">
        <v>0</v>
      </c>
      <c r="V148" s="161">
        <f>U148*H148</f>
        <v>0</v>
      </c>
      <c r="W148" s="161">
        <v>0</v>
      </c>
      <c r="X148" s="162">
        <f>W148*H148</f>
        <v>0</v>
      </c>
      <c r="Y148" s="29"/>
      <c r="Z148" s="29"/>
      <c r="AA148" s="29"/>
      <c r="AB148" s="29"/>
      <c r="AC148" s="29"/>
      <c r="AD148" s="29"/>
      <c r="AE148" s="29"/>
      <c r="AR148" s="163" t="s">
        <v>142</v>
      </c>
      <c r="AT148" s="163" t="s">
        <v>125</v>
      </c>
      <c r="AU148" s="163" t="s">
        <v>127</v>
      </c>
      <c r="AY148" s="14" t="s">
        <v>122</v>
      </c>
      <c r="BE148" s="164">
        <f>IF(O148="základná",K148,0)</f>
        <v>0</v>
      </c>
      <c r="BF148" s="164">
        <f>IF(O148="znížená",K148,0)</f>
        <v>0</v>
      </c>
      <c r="BG148" s="164">
        <f>IF(O148="zákl. prenesená",K148,0)</f>
        <v>0</v>
      </c>
      <c r="BH148" s="164">
        <f>IF(O148="zníž. prenesená",K148,0)</f>
        <v>0</v>
      </c>
      <c r="BI148" s="164">
        <f>IF(O148="nulová",K148,0)</f>
        <v>0</v>
      </c>
      <c r="BJ148" s="14" t="s">
        <v>127</v>
      </c>
      <c r="BK148" s="164">
        <f>ROUND(P148*H148,2)</f>
        <v>0</v>
      </c>
      <c r="BL148" s="14" t="s">
        <v>142</v>
      </c>
      <c r="BM148" s="163" t="s">
        <v>214</v>
      </c>
    </row>
    <row r="149" spans="1:65" s="2" customFormat="1" ht="24.2" customHeight="1" x14ac:dyDescent="0.2">
      <c r="A149" s="29"/>
      <c r="B149" s="149"/>
      <c r="C149" s="165">
        <v>24</v>
      </c>
      <c r="D149" s="165" t="s">
        <v>144</v>
      </c>
      <c r="E149" s="166" t="s">
        <v>215</v>
      </c>
      <c r="F149" s="167" t="s">
        <v>216</v>
      </c>
      <c r="G149" s="168" t="s">
        <v>130</v>
      </c>
      <c r="H149" s="169">
        <v>1</v>
      </c>
      <c r="I149" s="170"/>
      <c r="J149" s="171"/>
      <c r="K149" s="172">
        <f>ROUND(P149*H149,2)</f>
        <v>0</v>
      </c>
      <c r="L149" s="171"/>
      <c r="M149" s="173"/>
      <c r="N149" s="174" t="s">
        <v>1</v>
      </c>
      <c r="O149" s="159" t="s">
        <v>42</v>
      </c>
      <c r="P149" s="160">
        <f>I149+J149</f>
        <v>0</v>
      </c>
      <c r="Q149" s="160">
        <f>ROUND(I149*H149,2)</f>
        <v>0</v>
      </c>
      <c r="R149" s="160">
        <f>ROUND(J149*H149,2)</f>
        <v>0</v>
      </c>
      <c r="S149" s="58"/>
      <c r="T149" s="161">
        <f>S149*H149</f>
        <v>0</v>
      </c>
      <c r="U149" s="161">
        <v>6.9999999999999994E-5</v>
      </c>
      <c r="V149" s="161">
        <f>U149*H149</f>
        <v>6.9999999999999994E-5</v>
      </c>
      <c r="W149" s="161">
        <v>0</v>
      </c>
      <c r="X149" s="162">
        <f>W149*H149</f>
        <v>0</v>
      </c>
      <c r="Y149" s="29"/>
      <c r="Z149" s="29"/>
      <c r="AA149" s="29"/>
      <c r="AB149" s="29"/>
      <c r="AC149" s="29"/>
      <c r="AD149" s="29"/>
      <c r="AE149" s="29"/>
      <c r="AR149" s="163" t="s">
        <v>161</v>
      </c>
      <c r="AT149" s="163" t="s">
        <v>144</v>
      </c>
      <c r="AU149" s="163" t="s">
        <v>127</v>
      </c>
      <c r="AY149" s="14" t="s">
        <v>122</v>
      </c>
      <c r="BE149" s="164">
        <f>IF(O149="základná",K149,0)</f>
        <v>0</v>
      </c>
      <c r="BF149" s="164">
        <f>IF(O149="znížená",K149,0)</f>
        <v>0</v>
      </c>
      <c r="BG149" s="164">
        <f>IF(O149="zákl. prenesená",K149,0)</f>
        <v>0</v>
      </c>
      <c r="BH149" s="164">
        <f>IF(O149="zníž. prenesená",K149,0)</f>
        <v>0</v>
      </c>
      <c r="BI149" s="164">
        <f>IF(O149="nulová",K149,0)</f>
        <v>0</v>
      </c>
      <c r="BJ149" s="14" t="s">
        <v>127</v>
      </c>
      <c r="BK149" s="164">
        <f>ROUND(P149*H149,2)</f>
        <v>0</v>
      </c>
      <c r="BL149" s="14" t="s">
        <v>142</v>
      </c>
      <c r="BM149" s="163" t="s">
        <v>217</v>
      </c>
    </row>
    <row r="150" spans="1:65" s="2" customFormat="1" ht="16.5" customHeight="1" x14ac:dyDescent="0.2">
      <c r="A150" s="29"/>
      <c r="B150" s="149"/>
      <c r="C150" s="150">
        <v>25</v>
      </c>
      <c r="D150" s="165" t="s">
        <v>144</v>
      </c>
      <c r="E150" s="166" t="s">
        <v>193</v>
      </c>
      <c r="F150" s="167" t="s">
        <v>194</v>
      </c>
      <c r="G150" s="168" t="s">
        <v>130</v>
      </c>
      <c r="H150" s="169">
        <v>1</v>
      </c>
      <c r="I150" s="170"/>
      <c r="J150" s="171"/>
      <c r="K150" s="172">
        <f>ROUND(P150*H150,2)</f>
        <v>0</v>
      </c>
      <c r="L150" s="171"/>
      <c r="M150" s="173"/>
      <c r="N150" s="174" t="s">
        <v>1</v>
      </c>
      <c r="O150" s="159" t="s">
        <v>42</v>
      </c>
      <c r="P150" s="160">
        <f>I150+J150</f>
        <v>0</v>
      </c>
      <c r="Q150" s="160">
        <f>ROUND(I150*H150,2)</f>
        <v>0</v>
      </c>
      <c r="R150" s="160">
        <f>ROUND(J150*H150,2)</f>
        <v>0</v>
      </c>
      <c r="S150" s="58"/>
      <c r="T150" s="161">
        <f>S150*H150</f>
        <v>0</v>
      </c>
      <c r="U150" s="161">
        <v>3.0000000000000001E-5</v>
      </c>
      <c r="V150" s="161">
        <f>U150*H150</f>
        <v>3.0000000000000001E-5</v>
      </c>
      <c r="W150" s="161">
        <v>0</v>
      </c>
      <c r="X150" s="162">
        <f>W150*H150</f>
        <v>0</v>
      </c>
      <c r="Y150" s="29"/>
      <c r="Z150" s="29"/>
      <c r="AA150" s="29"/>
      <c r="AB150" s="29"/>
      <c r="AC150" s="29"/>
      <c r="AD150" s="29"/>
      <c r="AE150" s="29"/>
      <c r="AR150" s="163" t="s">
        <v>161</v>
      </c>
      <c r="AT150" s="163" t="s">
        <v>144</v>
      </c>
      <c r="AU150" s="163" t="s">
        <v>127</v>
      </c>
      <c r="AY150" s="14" t="s">
        <v>122</v>
      </c>
      <c r="BE150" s="164">
        <f>IF(O150="základná",K150,0)</f>
        <v>0</v>
      </c>
      <c r="BF150" s="164">
        <f>IF(O150="znížená",K150,0)</f>
        <v>0</v>
      </c>
      <c r="BG150" s="164">
        <f>IF(O150="zákl. prenesená",K150,0)</f>
        <v>0</v>
      </c>
      <c r="BH150" s="164">
        <f>IF(O150="zníž. prenesená",K150,0)</f>
        <v>0</v>
      </c>
      <c r="BI150" s="164">
        <f>IF(O150="nulová",K150,0)</f>
        <v>0</v>
      </c>
      <c r="BJ150" s="14" t="s">
        <v>127</v>
      </c>
      <c r="BK150" s="164">
        <f>ROUND(P150*H150,2)</f>
        <v>0</v>
      </c>
      <c r="BL150" s="14" t="s">
        <v>142</v>
      </c>
      <c r="BM150" s="163" t="s">
        <v>218</v>
      </c>
    </row>
    <row r="151" spans="1:65" s="2" customFormat="1" ht="29.25" x14ac:dyDescent="0.2">
      <c r="A151" s="29"/>
      <c r="B151" s="30"/>
      <c r="C151" s="29"/>
      <c r="D151" s="175" t="s">
        <v>196</v>
      </c>
      <c r="E151" s="29"/>
      <c r="F151" s="176" t="s">
        <v>197</v>
      </c>
      <c r="G151" s="29"/>
      <c r="H151" s="29"/>
      <c r="I151" s="177"/>
      <c r="J151" s="177"/>
      <c r="K151" s="29"/>
      <c r="L151" s="29"/>
      <c r="M151" s="30"/>
      <c r="N151" s="178"/>
      <c r="O151" s="179"/>
      <c r="P151" s="58"/>
      <c r="Q151" s="58"/>
      <c r="R151" s="58"/>
      <c r="S151" s="58"/>
      <c r="T151" s="58"/>
      <c r="U151" s="58"/>
      <c r="V151" s="58"/>
      <c r="W151" s="58"/>
      <c r="X151" s="59"/>
      <c r="Y151" s="29"/>
      <c r="Z151" s="29"/>
      <c r="AA151" s="29"/>
      <c r="AB151" s="29"/>
      <c r="AC151" s="29"/>
      <c r="AD151" s="29"/>
      <c r="AE151" s="29"/>
      <c r="AT151" s="14" t="s">
        <v>196</v>
      </c>
      <c r="AU151" s="14" t="s">
        <v>127</v>
      </c>
    </row>
    <row r="152" spans="1:65" s="2" customFormat="1" ht="24.2" customHeight="1" x14ac:dyDescent="0.2">
      <c r="A152" s="29"/>
      <c r="B152" s="149"/>
      <c r="C152" s="150">
        <v>26</v>
      </c>
      <c r="D152" s="150" t="s">
        <v>125</v>
      </c>
      <c r="E152" s="151" t="s">
        <v>219</v>
      </c>
      <c r="F152" s="152" t="s">
        <v>220</v>
      </c>
      <c r="G152" s="153" t="s">
        <v>130</v>
      </c>
      <c r="H152" s="154">
        <v>3</v>
      </c>
      <c r="I152" s="155"/>
      <c r="J152" s="155"/>
      <c r="K152" s="156">
        <f>ROUND(P152*H152,2)</f>
        <v>0</v>
      </c>
      <c r="L152" s="157"/>
      <c r="M152" s="30"/>
      <c r="N152" s="158" t="s">
        <v>1</v>
      </c>
      <c r="O152" s="159" t="s">
        <v>42</v>
      </c>
      <c r="P152" s="160">
        <f>I152+J152</f>
        <v>0</v>
      </c>
      <c r="Q152" s="160">
        <f>ROUND(I152*H152,2)</f>
        <v>0</v>
      </c>
      <c r="R152" s="160">
        <f>ROUND(J152*H152,2)</f>
        <v>0</v>
      </c>
      <c r="S152" s="58"/>
      <c r="T152" s="161">
        <f>S152*H152</f>
        <v>0</v>
      </c>
      <c r="U152" s="161">
        <v>0</v>
      </c>
      <c r="V152" s="161">
        <f>U152*H152</f>
        <v>0</v>
      </c>
      <c r="W152" s="161">
        <v>0</v>
      </c>
      <c r="X152" s="162">
        <f>W152*H152</f>
        <v>0</v>
      </c>
      <c r="Y152" s="29"/>
      <c r="Z152" s="29"/>
      <c r="AA152" s="29"/>
      <c r="AB152" s="29"/>
      <c r="AC152" s="29"/>
      <c r="AD152" s="29"/>
      <c r="AE152" s="29"/>
      <c r="AR152" s="163" t="s">
        <v>142</v>
      </c>
      <c r="AT152" s="163" t="s">
        <v>125</v>
      </c>
      <c r="AU152" s="163" t="s">
        <v>127</v>
      </c>
      <c r="AY152" s="14" t="s">
        <v>122</v>
      </c>
      <c r="BE152" s="164">
        <f>IF(O152="základná",K152,0)</f>
        <v>0</v>
      </c>
      <c r="BF152" s="164">
        <f>IF(O152="znížená",K152,0)</f>
        <v>0</v>
      </c>
      <c r="BG152" s="164">
        <f>IF(O152="zákl. prenesená",K152,0)</f>
        <v>0</v>
      </c>
      <c r="BH152" s="164">
        <f>IF(O152="zníž. prenesená",K152,0)</f>
        <v>0</v>
      </c>
      <c r="BI152" s="164">
        <f>IF(O152="nulová",K152,0)</f>
        <v>0</v>
      </c>
      <c r="BJ152" s="14" t="s">
        <v>127</v>
      </c>
      <c r="BK152" s="164">
        <f>ROUND(P152*H152,2)</f>
        <v>0</v>
      </c>
      <c r="BL152" s="14" t="s">
        <v>142</v>
      </c>
      <c r="BM152" s="163" t="s">
        <v>221</v>
      </c>
    </row>
    <row r="153" spans="1:65" s="2" customFormat="1" ht="24.2" customHeight="1" x14ac:dyDescent="0.2">
      <c r="A153" s="29"/>
      <c r="B153" s="149"/>
      <c r="C153" s="165">
        <v>27</v>
      </c>
      <c r="D153" s="165" t="s">
        <v>144</v>
      </c>
      <c r="E153" s="166" t="s">
        <v>222</v>
      </c>
      <c r="F153" s="167" t="s">
        <v>223</v>
      </c>
      <c r="G153" s="168" t="s">
        <v>130</v>
      </c>
      <c r="H153" s="169">
        <v>3</v>
      </c>
      <c r="I153" s="170"/>
      <c r="J153" s="171"/>
      <c r="K153" s="172">
        <f>ROUND(P153*H153,2)</f>
        <v>0</v>
      </c>
      <c r="L153" s="171"/>
      <c r="M153" s="173"/>
      <c r="N153" s="174" t="s">
        <v>1</v>
      </c>
      <c r="O153" s="159" t="s">
        <v>42</v>
      </c>
      <c r="P153" s="160">
        <f>I153+J153</f>
        <v>0</v>
      </c>
      <c r="Q153" s="160">
        <f>ROUND(I153*H153,2)</f>
        <v>0</v>
      </c>
      <c r="R153" s="160">
        <f>ROUND(J153*H153,2)</f>
        <v>0</v>
      </c>
      <c r="S153" s="58"/>
      <c r="T153" s="161">
        <f>S153*H153</f>
        <v>0</v>
      </c>
      <c r="U153" s="161">
        <v>5.0000000000000002E-5</v>
      </c>
      <c r="V153" s="161">
        <f>U153*H153</f>
        <v>1.5000000000000001E-4</v>
      </c>
      <c r="W153" s="161">
        <v>0</v>
      </c>
      <c r="X153" s="162">
        <f>W153*H153</f>
        <v>0</v>
      </c>
      <c r="Y153" s="29"/>
      <c r="Z153" s="29"/>
      <c r="AA153" s="29"/>
      <c r="AB153" s="29"/>
      <c r="AC153" s="29"/>
      <c r="AD153" s="29"/>
      <c r="AE153" s="29"/>
      <c r="AR153" s="163" t="s">
        <v>185</v>
      </c>
      <c r="AT153" s="163" t="s">
        <v>144</v>
      </c>
      <c r="AU153" s="163" t="s">
        <v>127</v>
      </c>
      <c r="AY153" s="14" t="s">
        <v>122</v>
      </c>
      <c r="BE153" s="164">
        <f>IF(O153="základná",K153,0)</f>
        <v>0</v>
      </c>
      <c r="BF153" s="164">
        <f>IF(O153="znížená",K153,0)</f>
        <v>0</v>
      </c>
      <c r="BG153" s="164">
        <f>IF(O153="zákl. prenesená",K153,0)</f>
        <v>0</v>
      </c>
      <c r="BH153" s="164">
        <f>IF(O153="zníž. prenesená",K153,0)</f>
        <v>0</v>
      </c>
      <c r="BI153" s="164">
        <f>IF(O153="nulová",K153,0)</f>
        <v>0</v>
      </c>
      <c r="BJ153" s="14" t="s">
        <v>127</v>
      </c>
      <c r="BK153" s="164">
        <f>ROUND(P153*H153,2)</f>
        <v>0</v>
      </c>
      <c r="BL153" s="14" t="s">
        <v>185</v>
      </c>
      <c r="BM153" s="163" t="s">
        <v>224</v>
      </c>
    </row>
    <row r="154" spans="1:65" s="2" customFormat="1" ht="16.5" customHeight="1" x14ac:dyDescent="0.2">
      <c r="A154" s="29"/>
      <c r="B154" s="149"/>
      <c r="C154" s="165">
        <v>28</v>
      </c>
      <c r="D154" s="165" t="s">
        <v>144</v>
      </c>
      <c r="E154" s="166" t="s">
        <v>193</v>
      </c>
      <c r="F154" s="167" t="s">
        <v>194</v>
      </c>
      <c r="G154" s="168" t="s">
        <v>130</v>
      </c>
      <c r="H154" s="169">
        <v>3</v>
      </c>
      <c r="I154" s="170"/>
      <c r="J154" s="171"/>
      <c r="K154" s="172">
        <f>ROUND(P154*H154,2)</f>
        <v>0</v>
      </c>
      <c r="L154" s="171"/>
      <c r="M154" s="173"/>
      <c r="N154" s="174" t="s">
        <v>1</v>
      </c>
      <c r="O154" s="159" t="s">
        <v>42</v>
      </c>
      <c r="P154" s="160">
        <f>I154+J154</f>
        <v>0</v>
      </c>
      <c r="Q154" s="160">
        <f>ROUND(I154*H154,2)</f>
        <v>0</v>
      </c>
      <c r="R154" s="160">
        <f>ROUND(J154*H154,2)</f>
        <v>0</v>
      </c>
      <c r="S154" s="58"/>
      <c r="T154" s="161">
        <f>S154*H154</f>
        <v>0</v>
      </c>
      <c r="U154" s="161">
        <v>3.0000000000000001E-5</v>
      </c>
      <c r="V154" s="161">
        <f>U154*H154</f>
        <v>9.0000000000000006E-5</v>
      </c>
      <c r="W154" s="161">
        <v>0</v>
      </c>
      <c r="X154" s="162">
        <f>W154*H154</f>
        <v>0</v>
      </c>
      <c r="Y154" s="29"/>
      <c r="Z154" s="29"/>
      <c r="AA154" s="29"/>
      <c r="AB154" s="29"/>
      <c r="AC154" s="29"/>
      <c r="AD154" s="29"/>
      <c r="AE154" s="29"/>
      <c r="AR154" s="163" t="s">
        <v>185</v>
      </c>
      <c r="AT154" s="163" t="s">
        <v>144</v>
      </c>
      <c r="AU154" s="163" t="s">
        <v>127</v>
      </c>
      <c r="AY154" s="14" t="s">
        <v>122</v>
      </c>
      <c r="BE154" s="164">
        <f>IF(O154="základná",K154,0)</f>
        <v>0</v>
      </c>
      <c r="BF154" s="164">
        <f>IF(O154="znížená",K154,0)</f>
        <v>0</v>
      </c>
      <c r="BG154" s="164">
        <f>IF(O154="zákl. prenesená",K154,0)</f>
        <v>0</v>
      </c>
      <c r="BH154" s="164">
        <f>IF(O154="zníž. prenesená",K154,0)</f>
        <v>0</v>
      </c>
      <c r="BI154" s="164">
        <f>IF(O154="nulová",K154,0)</f>
        <v>0</v>
      </c>
      <c r="BJ154" s="14" t="s">
        <v>127</v>
      </c>
      <c r="BK154" s="164">
        <f>ROUND(P154*H154,2)</f>
        <v>0</v>
      </c>
      <c r="BL154" s="14" t="s">
        <v>185</v>
      </c>
      <c r="BM154" s="163" t="s">
        <v>225</v>
      </c>
    </row>
    <row r="155" spans="1:65" s="2" customFormat="1" ht="29.25" x14ac:dyDescent="0.2">
      <c r="A155" s="29"/>
      <c r="B155" s="30"/>
      <c r="C155" s="29"/>
      <c r="D155" s="175" t="s">
        <v>196</v>
      </c>
      <c r="E155" s="29"/>
      <c r="F155" s="176" t="s">
        <v>197</v>
      </c>
      <c r="G155" s="29"/>
      <c r="H155" s="29"/>
      <c r="I155" s="177"/>
      <c r="J155" s="177"/>
      <c r="K155" s="29"/>
      <c r="L155" s="29"/>
      <c r="M155" s="30"/>
      <c r="N155" s="178"/>
      <c r="O155" s="179"/>
      <c r="P155" s="58"/>
      <c r="Q155" s="58"/>
      <c r="R155" s="58"/>
      <c r="S155" s="58"/>
      <c r="T155" s="58"/>
      <c r="U155" s="58"/>
      <c r="V155" s="58"/>
      <c r="W155" s="58"/>
      <c r="X155" s="59"/>
      <c r="Y155" s="29"/>
      <c r="Z155" s="29"/>
      <c r="AA155" s="29"/>
      <c r="AB155" s="29"/>
      <c r="AC155" s="29"/>
      <c r="AD155" s="29"/>
      <c r="AE155" s="29"/>
      <c r="AT155" s="14" t="s">
        <v>196</v>
      </c>
      <c r="AU155" s="14" t="s">
        <v>127</v>
      </c>
    </row>
    <row r="156" spans="1:65" s="2" customFormat="1" ht="24.2" customHeight="1" x14ac:dyDescent="0.2">
      <c r="A156" s="29"/>
      <c r="B156" s="149"/>
      <c r="C156" s="150">
        <v>29</v>
      </c>
      <c r="D156" s="150" t="s">
        <v>125</v>
      </c>
      <c r="E156" s="151" t="s">
        <v>226</v>
      </c>
      <c r="F156" s="152" t="s">
        <v>227</v>
      </c>
      <c r="G156" s="153" t="s">
        <v>130</v>
      </c>
      <c r="H156" s="154">
        <v>17</v>
      </c>
      <c r="I156" s="155"/>
      <c r="J156" s="155"/>
      <c r="K156" s="156">
        <f>ROUND(P156*H156,2)</f>
        <v>0</v>
      </c>
      <c r="L156" s="157"/>
      <c r="M156" s="30"/>
      <c r="N156" s="158" t="s">
        <v>1</v>
      </c>
      <c r="O156" s="159" t="s">
        <v>42</v>
      </c>
      <c r="P156" s="160">
        <f>I156+J156</f>
        <v>0</v>
      </c>
      <c r="Q156" s="160">
        <f>ROUND(I156*H156,2)</f>
        <v>0</v>
      </c>
      <c r="R156" s="160">
        <f>ROUND(J156*H156,2)</f>
        <v>0</v>
      </c>
      <c r="S156" s="58"/>
      <c r="T156" s="161">
        <f>S156*H156</f>
        <v>0</v>
      </c>
      <c r="U156" s="161">
        <v>0</v>
      </c>
      <c r="V156" s="161">
        <f>U156*H156</f>
        <v>0</v>
      </c>
      <c r="W156" s="161">
        <v>0</v>
      </c>
      <c r="X156" s="162">
        <f>W156*H156</f>
        <v>0</v>
      </c>
      <c r="Y156" s="29"/>
      <c r="Z156" s="29"/>
      <c r="AA156" s="29"/>
      <c r="AB156" s="29"/>
      <c r="AC156" s="29"/>
      <c r="AD156" s="29"/>
      <c r="AE156" s="29"/>
      <c r="AR156" s="163" t="s">
        <v>142</v>
      </c>
      <c r="AT156" s="163" t="s">
        <v>125</v>
      </c>
      <c r="AU156" s="163" t="s">
        <v>127</v>
      </c>
      <c r="AY156" s="14" t="s">
        <v>122</v>
      </c>
      <c r="BE156" s="164">
        <f>IF(O156="základná",K156,0)</f>
        <v>0</v>
      </c>
      <c r="BF156" s="164">
        <f>IF(O156="znížená",K156,0)</f>
        <v>0</v>
      </c>
      <c r="BG156" s="164">
        <f>IF(O156="zákl. prenesená",K156,0)</f>
        <v>0</v>
      </c>
      <c r="BH156" s="164">
        <f>IF(O156="zníž. prenesená",K156,0)</f>
        <v>0</v>
      </c>
      <c r="BI156" s="164">
        <f>IF(O156="nulová",K156,0)</f>
        <v>0</v>
      </c>
      <c r="BJ156" s="14" t="s">
        <v>127</v>
      </c>
      <c r="BK156" s="164">
        <f>ROUND(P156*H156,2)</f>
        <v>0</v>
      </c>
      <c r="BL156" s="14" t="s">
        <v>142</v>
      </c>
      <c r="BM156" s="163" t="s">
        <v>228</v>
      </c>
    </row>
    <row r="157" spans="1:65" s="2" customFormat="1" ht="24.2" customHeight="1" x14ac:dyDescent="0.2">
      <c r="A157" s="29"/>
      <c r="B157" s="149"/>
      <c r="C157" s="165">
        <v>30</v>
      </c>
      <c r="D157" s="165" t="s">
        <v>144</v>
      </c>
      <c r="E157" s="166" t="s">
        <v>229</v>
      </c>
      <c r="F157" s="167" t="s">
        <v>230</v>
      </c>
      <c r="G157" s="168" t="s">
        <v>130</v>
      </c>
      <c r="H157" s="169">
        <v>17</v>
      </c>
      <c r="I157" s="170"/>
      <c r="J157" s="171"/>
      <c r="K157" s="172">
        <f>ROUND(P157*H157,2)</f>
        <v>0</v>
      </c>
      <c r="L157" s="171"/>
      <c r="M157" s="173"/>
      <c r="N157" s="174" t="s">
        <v>1</v>
      </c>
      <c r="O157" s="159" t="s">
        <v>42</v>
      </c>
      <c r="P157" s="160">
        <f>I157+J157</f>
        <v>0</v>
      </c>
      <c r="Q157" s="160">
        <f>ROUND(I157*H157,2)</f>
        <v>0</v>
      </c>
      <c r="R157" s="160">
        <f>ROUND(J157*H157,2)</f>
        <v>0</v>
      </c>
      <c r="S157" s="58"/>
      <c r="T157" s="161">
        <f>S157*H157</f>
        <v>0</v>
      </c>
      <c r="U157" s="161">
        <v>8.0000000000000007E-5</v>
      </c>
      <c r="V157" s="161">
        <f>U157*H157</f>
        <v>1.3600000000000001E-3</v>
      </c>
      <c r="W157" s="161">
        <v>0</v>
      </c>
      <c r="X157" s="162">
        <f>W157*H157</f>
        <v>0</v>
      </c>
      <c r="Y157" s="29"/>
      <c r="Z157" s="29"/>
      <c r="AA157" s="29"/>
      <c r="AB157" s="29"/>
      <c r="AC157" s="29"/>
      <c r="AD157" s="29"/>
      <c r="AE157" s="29"/>
      <c r="AR157" s="163" t="s">
        <v>161</v>
      </c>
      <c r="AT157" s="163" t="s">
        <v>144</v>
      </c>
      <c r="AU157" s="163" t="s">
        <v>127</v>
      </c>
      <c r="AY157" s="14" t="s">
        <v>122</v>
      </c>
      <c r="BE157" s="164">
        <f>IF(O157="základná",K157,0)</f>
        <v>0</v>
      </c>
      <c r="BF157" s="164">
        <f>IF(O157="znížená",K157,0)</f>
        <v>0</v>
      </c>
      <c r="BG157" s="164">
        <f>IF(O157="zákl. prenesená",K157,0)</f>
        <v>0</v>
      </c>
      <c r="BH157" s="164">
        <f>IF(O157="zníž. prenesená",K157,0)</f>
        <v>0</v>
      </c>
      <c r="BI157" s="164">
        <f>IF(O157="nulová",K157,0)</f>
        <v>0</v>
      </c>
      <c r="BJ157" s="14" t="s">
        <v>127</v>
      </c>
      <c r="BK157" s="164">
        <f>ROUND(P157*H157,2)</f>
        <v>0</v>
      </c>
      <c r="BL157" s="14" t="s">
        <v>142</v>
      </c>
      <c r="BM157" s="163" t="s">
        <v>231</v>
      </c>
    </row>
    <row r="158" spans="1:65" s="2" customFormat="1" ht="16.5" customHeight="1" x14ac:dyDescent="0.2">
      <c r="A158" s="29"/>
      <c r="B158" s="149"/>
      <c r="C158" s="165">
        <v>31</v>
      </c>
      <c r="D158" s="165" t="s">
        <v>144</v>
      </c>
      <c r="E158" s="166" t="s">
        <v>193</v>
      </c>
      <c r="F158" s="167" t="s">
        <v>194</v>
      </c>
      <c r="G158" s="168" t="s">
        <v>130</v>
      </c>
      <c r="H158" s="169">
        <v>17</v>
      </c>
      <c r="I158" s="170"/>
      <c r="J158" s="171"/>
      <c r="K158" s="172">
        <f>ROUND(P158*H158,2)</f>
        <v>0</v>
      </c>
      <c r="L158" s="171"/>
      <c r="M158" s="173"/>
      <c r="N158" s="174" t="s">
        <v>1</v>
      </c>
      <c r="O158" s="159" t="s">
        <v>42</v>
      </c>
      <c r="P158" s="160">
        <f>I158+J158</f>
        <v>0</v>
      </c>
      <c r="Q158" s="160">
        <f>ROUND(I158*H158,2)</f>
        <v>0</v>
      </c>
      <c r="R158" s="160">
        <f>ROUND(J158*H158,2)</f>
        <v>0</v>
      </c>
      <c r="S158" s="58"/>
      <c r="T158" s="161">
        <f>S158*H158</f>
        <v>0</v>
      </c>
      <c r="U158" s="161">
        <v>3.0000000000000001E-5</v>
      </c>
      <c r="V158" s="161">
        <f>U158*H158</f>
        <v>5.1000000000000004E-4</v>
      </c>
      <c r="W158" s="161">
        <v>0</v>
      </c>
      <c r="X158" s="162">
        <f>W158*H158</f>
        <v>0</v>
      </c>
      <c r="Y158" s="29"/>
      <c r="Z158" s="29"/>
      <c r="AA158" s="29"/>
      <c r="AB158" s="29"/>
      <c r="AC158" s="29"/>
      <c r="AD158" s="29"/>
      <c r="AE158" s="29"/>
      <c r="AR158" s="163" t="s">
        <v>161</v>
      </c>
      <c r="AT158" s="163" t="s">
        <v>144</v>
      </c>
      <c r="AU158" s="163" t="s">
        <v>127</v>
      </c>
      <c r="AY158" s="14" t="s">
        <v>122</v>
      </c>
      <c r="BE158" s="164">
        <f>IF(O158="základná",K158,0)</f>
        <v>0</v>
      </c>
      <c r="BF158" s="164">
        <f>IF(O158="znížená",K158,0)</f>
        <v>0</v>
      </c>
      <c r="BG158" s="164">
        <f>IF(O158="zákl. prenesená",K158,0)</f>
        <v>0</v>
      </c>
      <c r="BH158" s="164">
        <f>IF(O158="zníž. prenesená",K158,0)</f>
        <v>0</v>
      </c>
      <c r="BI158" s="164">
        <f>IF(O158="nulová",K158,0)</f>
        <v>0</v>
      </c>
      <c r="BJ158" s="14" t="s">
        <v>127</v>
      </c>
      <c r="BK158" s="164">
        <f>ROUND(P158*H158,2)</f>
        <v>0</v>
      </c>
      <c r="BL158" s="14" t="s">
        <v>142</v>
      </c>
      <c r="BM158" s="163" t="s">
        <v>232</v>
      </c>
    </row>
    <row r="159" spans="1:65" s="2" customFormat="1" ht="29.25" x14ac:dyDescent="0.2">
      <c r="A159" s="29"/>
      <c r="B159" s="30"/>
      <c r="C159" s="29"/>
      <c r="D159" s="175" t="s">
        <v>196</v>
      </c>
      <c r="E159" s="29"/>
      <c r="F159" s="176" t="s">
        <v>197</v>
      </c>
      <c r="G159" s="29"/>
      <c r="H159" s="29"/>
      <c r="I159" s="177"/>
      <c r="J159" s="177"/>
      <c r="K159" s="29"/>
      <c r="L159" s="29"/>
      <c r="M159" s="30"/>
      <c r="N159" s="178"/>
      <c r="O159" s="179"/>
      <c r="P159" s="58"/>
      <c r="Q159" s="58"/>
      <c r="R159" s="58"/>
      <c r="S159" s="58"/>
      <c r="T159" s="58"/>
      <c r="U159" s="58"/>
      <c r="V159" s="58"/>
      <c r="W159" s="58"/>
      <c r="X159" s="59"/>
      <c r="Y159" s="29"/>
      <c r="Z159" s="29"/>
      <c r="AA159" s="29"/>
      <c r="AB159" s="29"/>
      <c r="AC159" s="29"/>
      <c r="AD159" s="29"/>
      <c r="AE159" s="29"/>
      <c r="AT159" s="14" t="s">
        <v>196</v>
      </c>
      <c r="AU159" s="14" t="s">
        <v>127</v>
      </c>
    </row>
    <row r="160" spans="1:65" s="2" customFormat="1" ht="24.2" customHeight="1" x14ac:dyDescent="0.2">
      <c r="A160" s="29"/>
      <c r="B160" s="149"/>
      <c r="C160" s="150">
        <v>32</v>
      </c>
      <c r="D160" s="150" t="s">
        <v>125</v>
      </c>
      <c r="E160" s="151" t="s">
        <v>233</v>
      </c>
      <c r="F160" s="152" t="s">
        <v>234</v>
      </c>
      <c r="G160" s="153" t="s">
        <v>130</v>
      </c>
      <c r="H160" s="154">
        <v>3</v>
      </c>
      <c r="I160" s="155"/>
      <c r="J160" s="155"/>
      <c r="K160" s="156">
        <f>ROUND(P160*H160,2)</f>
        <v>0</v>
      </c>
      <c r="L160" s="157"/>
      <c r="M160" s="30"/>
      <c r="N160" s="158" t="s">
        <v>1</v>
      </c>
      <c r="O160" s="159" t="s">
        <v>42</v>
      </c>
      <c r="P160" s="160">
        <f>I160+J160</f>
        <v>0</v>
      </c>
      <c r="Q160" s="160">
        <f>ROUND(I160*H160,2)</f>
        <v>0</v>
      </c>
      <c r="R160" s="160">
        <f>ROUND(J160*H160,2)</f>
        <v>0</v>
      </c>
      <c r="S160" s="58"/>
      <c r="T160" s="161">
        <f>S160*H160</f>
        <v>0</v>
      </c>
      <c r="U160" s="161">
        <v>0</v>
      </c>
      <c r="V160" s="161">
        <f>U160*H160</f>
        <v>0</v>
      </c>
      <c r="W160" s="161">
        <v>0</v>
      </c>
      <c r="X160" s="162">
        <f>W160*H160</f>
        <v>0</v>
      </c>
      <c r="Y160" s="29"/>
      <c r="Z160" s="29"/>
      <c r="AA160" s="29"/>
      <c r="AB160" s="29"/>
      <c r="AC160" s="29"/>
      <c r="AD160" s="29"/>
      <c r="AE160" s="29"/>
      <c r="AR160" s="163" t="s">
        <v>126</v>
      </c>
      <c r="AT160" s="163" t="s">
        <v>125</v>
      </c>
      <c r="AU160" s="163" t="s">
        <v>127</v>
      </c>
      <c r="AY160" s="14" t="s">
        <v>122</v>
      </c>
      <c r="BE160" s="164">
        <f>IF(O160="základná",K160,0)</f>
        <v>0</v>
      </c>
      <c r="BF160" s="164">
        <f>IF(O160="znížená",K160,0)</f>
        <v>0</v>
      </c>
      <c r="BG160" s="164">
        <f>IF(O160="zákl. prenesená",K160,0)</f>
        <v>0</v>
      </c>
      <c r="BH160" s="164">
        <f>IF(O160="zníž. prenesená",K160,0)</f>
        <v>0</v>
      </c>
      <c r="BI160" s="164">
        <f>IF(O160="nulová",K160,0)</f>
        <v>0</v>
      </c>
      <c r="BJ160" s="14" t="s">
        <v>127</v>
      </c>
      <c r="BK160" s="164">
        <f>ROUND(P160*H160,2)</f>
        <v>0</v>
      </c>
      <c r="BL160" s="14" t="s">
        <v>126</v>
      </c>
      <c r="BM160" s="163" t="s">
        <v>235</v>
      </c>
    </row>
    <row r="161" spans="1:65" s="2" customFormat="1" ht="16.5" customHeight="1" x14ac:dyDescent="0.2">
      <c r="A161" s="29"/>
      <c r="B161" s="149"/>
      <c r="C161" s="165">
        <v>33</v>
      </c>
      <c r="D161" s="165" t="s">
        <v>144</v>
      </c>
      <c r="E161" s="166" t="s">
        <v>236</v>
      </c>
      <c r="F161" s="167" t="s">
        <v>237</v>
      </c>
      <c r="G161" s="168" t="s">
        <v>130</v>
      </c>
      <c r="H161" s="169">
        <v>3</v>
      </c>
      <c r="I161" s="170"/>
      <c r="J161" s="171"/>
      <c r="K161" s="172">
        <f>ROUND(P161*H161,2)</f>
        <v>0</v>
      </c>
      <c r="L161" s="171"/>
      <c r="M161" s="173"/>
      <c r="N161" s="174" t="s">
        <v>1</v>
      </c>
      <c r="O161" s="159" t="s">
        <v>42</v>
      </c>
      <c r="P161" s="160">
        <f>I161+J161</f>
        <v>0</v>
      </c>
      <c r="Q161" s="160">
        <f>ROUND(I161*H161,2)</f>
        <v>0</v>
      </c>
      <c r="R161" s="160">
        <f>ROUND(J161*H161,2)</f>
        <v>0</v>
      </c>
      <c r="S161" s="58"/>
      <c r="T161" s="161">
        <f>S161*H161</f>
        <v>0</v>
      </c>
      <c r="U161" s="161">
        <v>0</v>
      </c>
      <c r="V161" s="161">
        <f>U161*H161</f>
        <v>0</v>
      </c>
      <c r="W161" s="161">
        <v>0</v>
      </c>
      <c r="X161" s="162">
        <f>W161*H161</f>
        <v>0</v>
      </c>
      <c r="Y161" s="29"/>
      <c r="Z161" s="29"/>
      <c r="AA161" s="29"/>
      <c r="AB161" s="29"/>
      <c r="AC161" s="29"/>
      <c r="AD161" s="29"/>
      <c r="AE161" s="29"/>
      <c r="AR161" s="163" t="s">
        <v>148</v>
      </c>
      <c r="AT161" s="163" t="s">
        <v>144</v>
      </c>
      <c r="AU161" s="163" t="s">
        <v>127</v>
      </c>
      <c r="AY161" s="14" t="s">
        <v>122</v>
      </c>
      <c r="BE161" s="164">
        <f>IF(O161="základná",K161,0)</f>
        <v>0</v>
      </c>
      <c r="BF161" s="164">
        <f>IF(O161="znížená",K161,0)</f>
        <v>0</v>
      </c>
      <c r="BG161" s="164">
        <f>IF(O161="zákl. prenesená",K161,0)</f>
        <v>0</v>
      </c>
      <c r="BH161" s="164">
        <f>IF(O161="zníž. prenesená",K161,0)</f>
        <v>0</v>
      </c>
      <c r="BI161" s="164">
        <f>IF(O161="nulová",K161,0)</f>
        <v>0</v>
      </c>
      <c r="BJ161" s="14" t="s">
        <v>127</v>
      </c>
      <c r="BK161" s="164">
        <f>ROUND(P161*H161,2)</f>
        <v>0</v>
      </c>
      <c r="BL161" s="14" t="s">
        <v>126</v>
      </c>
      <c r="BM161" s="163" t="s">
        <v>238</v>
      </c>
    </row>
    <row r="162" spans="1:65" s="2" customFormat="1" ht="24.2" customHeight="1" x14ac:dyDescent="0.2">
      <c r="A162" s="29"/>
      <c r="B162" s="149"/>
      <c r="C162" s="150">
        <v>34</v>
      </c>
      <c r="D162" s="150" t="s">
        <v>125</v>
      </c>
      <c r="E162" s="151" t="s">
        <v>239</v>
      </c>
      <c r="F162" s="152" t="s">
        <v>240</v>
      </c>
      <c r="G162" s="153" t="s">
        <v>130</v>
      </c>
      <c r="H162" s="154">
        <v>1</v>
      </c>
      <c r="I162" s="155"/>
      <c r="J162" s="155"/>
      <c r="K162" s="156">
        <f>ROUND(P162*H162,2)</f>
        <v>0</v>
      </c>
      <c r="L162" s="157"/>
      <c r="M162" s="30"/>
      <c r="N162" s="158" t="s">
        <v>1</v>
      </c>
      <c r="O162" s="159" t="s">
        <v>42</v>
      </c>
      <c r="P162" s="160">
        <f>I162+J162</f>
        <v>0</v>
      </c>
      <c r="Q162" s="160">
        <f>ROUND(I162*H162,2)</f>
        <v>0</v>
      </c>
      <c r="R162" s="160">
        <f>ROUND(J162*H162,2)</f>
        <v>0</v>
      </c>
      <c r="S162" s="58"/>
      <c r="T162" s="161">
        <f>S162*H162</f>
        <v>0</v>
      </c>
      <c r="U162" s="161">
        <v>0</v>
      </c>
      <c r="V162" s="161">
        <f>U162*H162</f>
        <v>0</v>
      </c>
      <c r="W162" s="161">
        <v>0</v>
      </c>
      <c r="X162" s="162">
        <f>W162*H162</f>
        <v>0</v>
      </c>
      <c r="Y162" s="29"/>
      <c r="Z162" s="29"/>
      <c r="AA162" s="29"/>
      <c r="AB162" s="29"/>
      <c r="AC162" s="29"/>
      <c r="AD162" s="29"/>
      <c r="AE162" s="29"/>
      <c r="AR162" s="163" t="s">
        <v>126</v>
      </c>
      <c r="AT162" s="163" t="s">
        <v>125</v>
      </c>
      <c r="AU162" s="163" t="s">
        <v>127</v>
      </c>
      <c r="AY162" s="14" t="s">
        <v>122</v>
      </c>
      <c r="BE162" s="164">
        <f>IF(O162="základná",K162,0)</f>
        <v>0</v>
      </c>
      <c r="BF162" s="164">
        <f>IF(O162="znížená",K162,0)</f>
        <v>0</v>
      </c>
      <c r="BG162" s="164">
        <f>IF(O162="zákl. prenesená",K162,0)</f>
        <v>0</v>
      </c>
      <c r="BH162" s="164">
        <f>IF(O162="zníž. prenesená",K162,0)</f>
        <v>0</v>
      </c>
      <c r="BI162" s="164">
        <f>IF(O162="nulová",K162,0)</f>
        <v>0</v>
      </c>
      <c r="BJ162" s="14" t="s">
        <v>127</v>
      </c>
      <c r="BK162" s="164">
        <f>ROUND(P162*H162,2)</f>
        <v>0</v>
      </c>
      <c r="BL162" s="14" t="s">
        <v>126</v>
      </c>
      <c r="BM162" s="163" t="s">
        <v>241</v>
      </c>
    </row>
    <row r="163" spans="1:65" s="2" customFormat="1" ht="16.5" customHeight="1" x14ac:dyDescent="0.2">
      <c r="A163" s="29"/>
      <c r="B163" s="149"/>
      <c r="C163" s="165">
        <v>35</v>
      </c>
      <c r="D163" s="165" t="s">
        <v>144</v>
      </c>
      <c r="E163" s="166" t="s">
        <v>242</v>
      </c>
      <c r="F163" s="167" t="s">
        <v>243</v>
      </c>
      <c r="G163" s="168" t="s">
        <v>130</v>
      </c>
      <c r="H163" s="169">
        <v>1</v>
      </c>
      <c r="I163" s="170"/>
      <c r="J163" s="171"/>
      <c r="K163" s="172">
        <f>ROUND(P163*H163,2)</f>
        <v>0</v>
      </c>
      <c r="L163" s="171"/>
      <c r="M163" s="173"/>
      <c r="N163" s="174" t="s">
        <v>1</v>
      </c>
      <c r="O163" s="159" t="s">
        <v>42</v>
      </c>
      <c r="P163" s="160">
        <f>I163+J163</f>
        <v>0</v>
      </c>
      <c r="Q163" s="160">
        <f>ROUND(I163*H163,2)</f>
        <v>0</v>
      </c>
      <c r="R163" s="160">
        <f>ROUND(J163*H163,2)</f>
        <v>0</v>
      </c>
      <c r="S163" s="58"/>
      <c r="T163" s="161">
        <f>S163*H163</f>
        <v>0</v>
      </c>
      <c r="U163" s="161">
        <v>1.2999999999999999E-4</v>
      </c>
      <c r="V163" s="161">
        <f>U163*H163</f>
        <v>1.2999999999999999E-4</v>
      </c>
      <c r="W163" s="161">
        <v>0</v>
      </c>
      <c r="X163" s="162">
        <f>W163*H163</f>
        <v>0</v>
      </c>
      <c r="Y163" s="29"/>
      <c r="Z163" s="29"/>
      <c r="AA163" s="29"/>
      <c r="AB163" s="29"/>
      <c r="AC163" s="29"/>
      <c r="AD163" s="29"/>
      <c r="AE163" s="29"/>
      <c r="AR163" s="163" t="s">
        <v>185</v>
      </c>
      <c r="AT163" s="163" t="s">
        <v>144</v>
      </c>
      <c r="AU163" s="163" t="s">
        <v>127</v>
      </c>
      <c r="AY163" s="14" t="s">
        <v>122</v>
      </c>
      <c r="BE163" s="164">
        <f>IF(O163="základná",K163,0)</f>
        <v>0</v>
      </c>
      <c r="BF163" s="164">
        <f>IF(O163="znížená",K163,0)</f>
        <v>0</v>
      </c>
      <c r="BG163" s="164">
        <f>IF(O163="zákl. prenesená",K163,0)</f>
        <v>0</v>
      </c>
      <c r="BH163" s="164">
        <f>IF(O163="zníž. prenesená",K163,0)</f>
        <v>0</v>
      </c>
      <c r="BI163" s="164">
        <f>IF(O163="nulová",K163,0)</f>
        <v>0</v>
      </c>
      <c r="BJ163" s="14" t="s">
        <v>127</v>
      </c>
      <c r="BK163" s="164">
        <f>ROUND(P163*H163,2)</f>
        <v>0</v>
      </c>
      <c r="BL163" s="14" t="s">
        <v>185</v>
      </c>
      <c r="BM163" s="163" t="s">
        <v>244</v>
      </c>
    </row>
    <row r="164" spans="1:65" s="2" customFormat="1" ht="16.5" customHeight="1" x14ac:dyDescent="0.2">
      <c r="A164" s="29"/>
      <c r="B164" s="149"/>
      <c r="C164" s="150">
        <v>36</v>
      </c>
      <c r="D164" s="150" t="s">
        <v>125</v>
      </c>
      <c r="E164" s="151" t="s">
        <v>245</v>
      </c>
      <c r="F164" s="152" t="s">
        <v>246</v>
      </c>
      <c r="G164" s="153" t="s">
        <v>130</v>
      </c>
      <c r="H164" s="154">
        <v>1</v>
      </c>
      <c r="I164" s="155"/>
      <c r="J164" s="155"/>
      <c r="K164" s="156">
        <f>ROUND(P164*H164,2)</f>
        <v>0</v>
      </c>
      <c r="L164" s="157"/>
      <c r="M164" s="30"/>
      <c r="N164" s="158" t="s">
        <v>1</v>
      </c>
      <c r="O164" s="159" t="s">
        <v>42</v>
      </c>
      <c r="P164" s="160">
        <f>I164+J164</f>
        <v>0</v>
      </c>
      <c r="Q164" s="160">
        <f>ROUND(I164*H164,2)</f>
        <v>0</v>
      </c>
      <c r="R164" s="160">
        <f>ROUND(J164*H164,2)</f>
        <v>0</v>
      </c>
      <c r="S164" s="58"/>
      <c r="T164" s="161">
        <f>S164*H164</f>
        <v>0</v>
      </c>
      <c r="U164" s="161">
        <v>0</v>
      </c>
      <c r="V164" s="161">
        <f>U164*H164</f>
        <v>0</v>
      </c>
      <c r="W164" s="161">
        <v>0</v>
      </c>
      <c r="X164" s="162">
        <f>W164*H164</f>
        <v>0</v>
      </c>
      <c r="Y164" s="29"/>
      <c r="Z164" s="29"/>
      <c r="AA164" s="29"/>
      <c r="AB164" s="29"/>
      <c r="AC164" s="29"/>
      <c r="AD164" s="29"/>
      <c r="AE164" s="29"/>
      <c r="AR164" s="163" t="s">
        <v>126</v>
      </c>
      <c r="AT164" s="163" t="s">
        <v>125</v>
      </c>
      <c r="AU164" s="163" t="s">
        <v>127</v>
      </c>
      <c r="AY164" s="14" t="s">
        <v>122</v>
      </c>
      <c r="BE164" s="164">
        <f>IF(O164="základná",K164,0)</f>
        <v>0</v>
      </c>
      <c r="BF164" s="164">
        <f>IF(O164="znížená",K164,0)</f>
        <v>0</v>
      </c>
      <c r="BG164" s="164">
        <f>IF(O164="zákl. prenesená",K164,0)</f>
        <v>0</v>
      </c>
      <c r="BH164" s="164">
        <f>IF(O164="zníž. prenesená",K164,0)</f>
        <v>0</v>
      </c>
      <c r="BI164" s="164">
        <f>IF(O164="nulová",K164,0)</f>
        <v>0</v>
      </c>
      <c r="BJ164" s="14" t="s">
        <v>127</v>
      </c>
      <c r="BK164" s="164">
        <f>ROUND(P164*H164,2)</f>
        <v>0</v>
      </c>
      <c r="BL164" s="14" t="s">
        <v>126</v>
      </c>
      <c r="BM164" s="163" t="s">
        <v>247</v>
      </c>
    </row>
    <row r="165" spans="1:65" s="2" customFormat="1" ht="19.5" x14ac:dyDescent="0.2">
      <c r="A165" s="29"/>
      <c r="B165" s="30"/>
      <c r="C165" s="29"/>
      <c r="D165" s="175" t="s">
        <v>196</v>
      </c>
      <c r="E165" s="29"/>
      <c r="F165" s="176" t="s">
        <v>248</v>
      </c>
      <c r="G165" s="29"/>
      <c r="H165" s="29"/>
      <c r="I165" s="177"/>
      <c r="J165" s="177"/>
      <c r="K165" s="29"/>
      <c r="L165" s="29"/>
      <c r="M165" s="30"/>
      <c r="N165" s="178"/>
      <c r="O165" s="179"/>
      <c r="P165" s="58"/>
      <c r="Q165" s="58"/>
      <c r="R165" s="58"/>
      <c r="S165" s="58"/>
      <c r="T165" s="58"/>
      <c r="U165" s="58"/>
      <c r="V165" s="58"/>
      <c r="W165" s="58"/>
      <c r="X165" s="59"/>
      <c r="Y165" s="29"/>
      <c r="Z165" s="29"/>
      <c r="AA165" s="29"/>
      <c r="AB165" s="29"/>
      <c r="AC165" s="29"/>
      <c r="AD165" s="29"/>
      <c r="AE165" s="29"/>
      <c r="AT165" s="14" t="s">
        <v>196</v>
      </c>
      <c r="AU165" s="14" t="s">
        <v>127</v>
      </c>
    </row>
    <row r="166" spans="1:65" s="2" customFormat="1" ht="16.5" customHeight="1" x14ac:dyDescent="0.2">
      <c r="A166" s="29"/>
      <c r="B166" s="149"/>
      <c r="C166" s="150">
        <v>37</v>
      </c>
      <c r="D166" s="150" t="s">
        <v>125</v>
      </c>
      <c r="E166" s="151" t="s">
        <v>249</v>
      </c>
      <c r="F166" s="152" t="s">
        <v>250</v>
      </c>
      <c r="G166" s="153" t="s">
        <v>130</v>
      </c>
      <c r="H166" s="154">
        <v>1</v>
      </c>
      <c r="I166" s="155"/>
      <c r="J166" s="155"/>
      <c r="K166" s="156">
        <f>ROUND(P166*H166,2)</f>
        <v>0</v>
      </c>
      <c r="L166" s="157"/>
      <c r="M166" s="30"/>
      <c r="N166" s="158" t="s">
        <v>1</v>
      </c>
      <c r="O166" s="159" t="s">
        <v>42</v>
      </c>
      <c r="P166" s="160">
        <f>I166+J166</f>
        <v>0</v>
      </c>
      <c r="Q166" s="160">
        <f>ROUND(I166*H166,2)</f>
        <v>0</v>
      </c>
      <c r="R166" s="160">
        <f>ROUND(J166*H166,2)</f>
        <v>0</v>
      </c>
      <c r="S166" s="58"/>
      <c r="T166" s="161">
        <f>S166*H166</f>
        <v>0</v>
      </c>
      <c r="U166" s="161">
        <v>0</v>
      </c>
      <c r="V166" s="161">
        <f>U166*H166</f>
        <v>0</v>
      </c>
      <c r="W166" s="161">
        <v>0</v>
      </c>
      <c r="X166" s="162">
        <f>W166*H166</f>
        <v>0</v>
      </c>
      <c r="Y166" s="29"/>
      <c r="Z166" s="29"/>
      <c r="AA166" s="29"/>
      <c r="AB166" s="29"/>
      <c r="AC166" s="29"/>
      <c r="AD166" s="29"/>
      <c r="AE166" s="29"/>
      <c r="AR166" s="163" t="s">
        <v>126</v>
      </c>
      <c r="AT166" s="163" t="s">
        <v>125</v>
      </c>
      <c r="AU166" s="163" t="s">
        <v>127</v>
      </c>
      <c r="AY166" s="14" t="s">
        <v>122</v>
      </c>
      <c r="BE166" s="164">
        <f>IF(O166="základná",K166,0)</f>
        <v>0</v>
      </c>
      <c r="BF166" s="164">
        <f>IF(O166="znížená",K166,0)</f>
        <v>0</v>
      </c>
      <c r="BG166" s="164">
        <f>IF(O166="zákl. prenesená",K166,0)</f>
        <v>0</v>
      </c>
      <c r="BH166" s="164">
        <f>IF(O166="zníž. prenesená",K166,0)</f>
        <v>0</v>
      </c>
      <c r="BI166" s="164">
        <f>IF(O166="nulová",K166,0)</f>
        <v>0</v>
      </c>
      <c r="BJ166" s="14" t="s">
        <v>127</v>
      </c>
      <c r="BK166" s="164">
        <f>ROUND(P166*H166,2)</f>
        <v>0</v>
      </c>
      <c r="BL166" s="14" t="s">
        <v>126</v>
      </c>
      <c r="BM166" s="163" t="s">
        <v>251</v>
      </c>
    </row>
    <row r="167" spans="1:65" s="2" customFormat="1" ht="19.5" x14ac:dyDescent="0.2">
      <c r="A167" s="29"/>
      <c r="B167" s="30"/>
      <c r="C167" s="29"/>
      <c r="D167" s="175" t="s">
        <v>196</v>
      </c>
      <c r="E167" s="29"/>
      <c r="F167" s="176" t="s">
        <v>248</v>
      </c>
      <c r="G167" s="29"/>
      <c r="H167" s="29"/>
      <c r="I167" s="177"/>
      <c r="J167" s="177"/>
      <c r="K167" s="29"/>
      <c r="L167" s="29"/>
      <c r="M167" s="30"/>
      <c r="N167" s="178"/>
      <c r="O167" s="179"/>
      <c r="P167" s="58"/>
      <c r="Q167" s="58"/>
      <c r="R167" s="58"/>
      <c r="S167" s="58"/>
      <c r="T167" s="58"/>
      <c r="U167" s="58"/>
      <c r="V167" s="58"/>
      <c r="W167" s="58"/>
      <c r="X167" s="59"/>
      <c r="Y167" s="29"/>
      <c r="Z167" s="29"/>
      <c r="AA167" s="29"/>
      <c r="AB167" s="29"/>
      <c r="AC167" s="29"/>
      <c r="AD167" s="29"/>
      <c r="AE167" s="29"/>
      <c r="AT167" s="14" t="s">
        <v>196</v>
      </c>
      <c r="AU167" s="14" t="s">
        <v>127</v>
      </c>
    </row>
    <row r="168" spans="1:65" s="2" customFormat="1" ht="21.75" customHeight="1" x14ac:dyDescent="0.2">
      <c r="A168" s="29"/>
      <c r="B168" s="149"/>
      <c r="C168" s="150">
        <v>38</v>
      </c>
      <c r="D168" s="150" t="s">
        <v>125</v>
      </c>
      <c r="E168" s="151" t="s">
        <v>252</v>
      </c>
      <c r="F168" s="152" t="s">
        <v>253</v>
      </c>
      <c r="G168" s="153" t="s">
        <v>130</v>
      </c>
      <c r="H168" s="154">
        <v>38</v>
      </c>
      <c r="I168" s="155"/>
      <c r="J168" s="155"/>
      <c r="K168" s="156">
        <f t="shared" ref="K168:K199" si="27">ROUND(P168*H168,2)</f>
        <v>0</v>
      </c>
      <c r="L168" s="157"/>
      <c r="M168" s="30"/>
      <c r="N168" s="158" t="s">
        <v>1</v>
      </c>
      <c r="O168" s="159" t="s">
        <v>42</v>
      </c>
      <c r="P168" s="160">
        <f t="shared" ref="P168:P199" si="28">I168+J168</f>
        <v>0</v>
      </c>
      <c r="Q168" s="160">
        <f t="shared" ref="Q168:Q199" si="29">ROUND(I168*H168,2)</f>
        <v>0</v>
      </c>
      <c r="R168" s="160">
        <f t="shared" ref="R168:R199" si="30">ROUND(J168*H168,2)</f>
        <v>0</v>
      </c>
      <c r="S168" s="58"/>
      <c r="T168" s="161">
        <f t="shared" ref="T168:T199" si="31">S168*H168</f>
        <v>0</v>
      </c>
      <c r="U168" s="161">
        <v>0</v>
      </c>
      <c r="V168" s="161">
        <f t="shared" ref="V168:V199" si="32">U168*H168</f>
        <v>0</v>
      </c>
      <c r="W168" s="161">
        <v>0</v>
      </c>
      <c r="X168" s="162">
        <f t="shared" ref="X168:X199" si="33">W168*H168</f>
        <v>0</v>
      </c>
      <c r="Y168" s="29"/>
      <c r="Z168" s="29"/>
      <c r="AA168" s="29"/>
      <c r="AB168" s="29"/>
      <c r="AC168" s="29"/>
      <c r="AD168" s="29"/>
      <c r="AE168" s="29"/>
      <c r="AR168" s="163" t="s">
        <v>142</v>
      </c>
      <c r="AT168" s="163" t="s">
        <v>125</v>
      </c>
      <c r="AU168" s="163" t="s">
        <v>127</v>
      </c>
      <c r="AY168" s="14" t="s">
        <v>122</v>
      </c>
      <c r="BE168" s="164">
        <f t="shared" ref="BE168:BE199" si="34">IF(O168="základná",K168,0)</f>
        <v>0</v>
      </c>
      <c r="BF168" s="164">
        <f t="shared" ref="BF168:BF199" si="35">IF(O168="znížená",K168,0)</f>
        <v>0</v>
      </c>
      <c r="BG168" s="164">
        <f t="shared" ref="BG168:BG199" si="36">IF(O168="zákl. prenesená",K168,0)</f>
        <v>0</v>
      </c>
      <c r="BH168" s="164">
        <f t="shared" ref="BH168:BH199" si="37">IF(O168="zníž. prenesená",K168,0)</f>
        <v>0</v>
      </c>
      <c r="BI168" s="164">
        <f t="shared" ref="BI168:BI199" si="38">IF(O168="nulová",K168,0)</f>
        <v>0</v>
      </c>
      <c r="BJ168" s="14" t="s">
        <v>127</v>
      </c>
      <c r="BK168" s="164">
        <f t="shared" ref="BK168:BK199" si="39">ROUND(P168*H168,2)</f>
        <v>0</v>
      </c>
      <c r="BL168" s="14" t="s">
        <v>142</v>
      </c>
      <c r="BM168" s="163" t="s">
        <v>254</v>
      </c>
    </row>
    <row r="169" spans="1:65" s="2" customFormat="1" ht="16.5" customHeight="1" x14ac:dyDescent="0.2">
      <c r="A169" s="29"/>
      <c r="B169" s="149"/>
      <c r="C169" s="165">
        <v>39</v>
      </c>
      <c r="D169" s="165" t="s">
        <v>144</v>
      </c>
      <c r="E169" s="166" t="s">
        <v>255</v>
      </c>
      <c r="F169" s="167" t="s">
        <v>256</v>
      </c>
      <c r="G169" s="168" t="s">
        <v>130</v>
      </c>
      <c r="H169" s="169">
        <v>38</v>
      </c>
      <c r="I169" s="170"/>
      <c r="J169" s="171"/>
      <c r="K169" s="172">
        <f t="shared" si="27"/>
        <v>0</v>
      </c>
      <c r="L169" s="171"/>
      <c r="M169" s="173"/>
      <c r="N169" s="174" t="s">
        <v>1</v>
      </c>
      <c r="O169" s="159" t="s">
        <v>42</v>
      </c>
      <c r="P169" s="160">
        <f t="shared" si="28"/>
        <v>0</v>
      </c>
      <c r="Q169" s="160">
        <f t="shared" si="29"/>
        <v>0</v>
      </c>
      <c r="R169" s="160">
        <f t="shared" si="30"/>
        <v>0</v>
      </c>
      <c r="S169" s="58"/>
      <c r="T169" s="161">
        <f t="shared" si="31"/>
        <v>0</v>
      </c>
      <c r="U169" s="161">
        <v>2.0000000000000002E-5</v>
      </c>
      <c r="V169" s="161">
        <f t="shared" si="32"/>
        <v>7.6000000000000004E-4</v>
      </c>
      <c r="W169" s="161">
        <v>0</v>
      </c>
      <c r="X169" s="162">
        <f t="shared" si="33"/>
        <v>0</v>
      </c>
      <c r="Y169" s="29"/>
      <c r="Z169" s="29"/>
      <c r="AA169" s="29"/>
      <c r="AB169" s="29"/>
      <c r="AC169" s="29"/>
      <c r="AD169" s="29"/>
      <c r="AE169" s="29"/>
      <c r="AR169" s="163" t="s">
        <v>185</v>
      </c>
      <c r="AT169" s="163" t="s">
        <v>144</v>
      </c>
      <c r="AU169" s="163" t="s">
        <v>127</v>
      </c>
      <c r="AY169" s="14" t="s">
        <v>122</v>
      </c>
      <c r="BE169" s="164">
        <f t="shared" si="34"/>
        <v>0</v>
      </c>
      <c r="BF169" s="164">
        <f t="shared" si="35"/>
        <v>0</v>
      </c>
      <c r="BG169" s="164">
        <f t="shared" si="36"/>
        <v>0</v>
      </c>
      <c r="BH169" s="164">
        <f t="shared" si="37"/>
        <v>0</v>
      </c>
      <c r="BI169" s="164">
        <f t="shared" si="38"/>
        <v>0</v>
      </c>
      <c r="BJ169" s="14" t="s">
        <v>127</v>
      </c>
      <c r="BK169" s="164">
        <f t="shared" si="39"/>
        <v>0</v>
      </c>
      <c r="BL169" s="14" t="s">
        <v>185</v>
      </c>
      <c r="BM169" s="163" t="s">
        <v>257</v>
      </c>
    </row>
    <row r="170" spans="1:65" s="2" customFormat="1" ht="24.2" customHeight="1" x14ac:dyDescent="0.2">
      <c r="A170" s="29"/>
      <c r="B170" s="149"/>
      <c r="C170" s="150">
        <v>40</v>
      </c>
      <c r="D170" s="150" t="s">
        <v>125</v>
      </c>
      <c r="E170" s="151" t="s">
        <v>258</v>
      </c>
      <c r="F170" s="152" t="s">
        <v>259</v>
      </c>
      <c r="G170" s="153" t="s">
        <v>130</v>
      </c>
      <c r="H170" s="154">
        <v>28</v>
      </c>
      <c r="I170" s="155"/>
      <c r="J170" s="155"/>
      <c r="K170" s="156">
        <f t="shared" si="27"/>
        <v>0</v>
      </c>
      <c r="L170" s="157"/>
      <c r="M170" s="30"/>
      <c r="N170" s="158" t="s">
        <v>1</v>
      </c>
      <c r="O170" s="159" t="s">
        <v>42</v>
      </c>
      <c r="P170" s="160">
        <f t="shared" si="28"/>
        <v>0</v>
      </c>
      <c r="Q170" s="160">
        <f t="shared" si="29"/>
        <v>0</v>
      </c>
      <c r="R170" s="160">
        <f t="shared" si="30"/>
        <v>0</v>
      </c>
      <c r="S170" s="58"/>
      <c r="T170" s="161">
        <f t="shared" si="31"/>
        <v>0</v>
      </c>
      <c r="U170" s="161">
        <v>0</v>
      </c>
      <c r="V170" s="161">
        <f t="shared" si="32"/>
        <v>0</v>
      </c>
      <c r="W170" s="161">
        <v>0</v>
      </c>
      <c r="X170" s="162">
        <f t="shared" si="33"/>
        <v>0</v>
      </c>
      <c r="Y170" s="29"/>
      <c r="Z170" s="29"/>
      <c r="AA170" s="29"/>
      <c r="AB170" s="29"/>
      <c r="AC170" s="29"/>
      <c r="AD170" s="29"/>
      <c r="AE170" s="29"/>
      <c r="AR170" s="163" t="s">
        <v>142</v>
      </c>
      <c r="AT170" s="163" t="s">
        <v>125</v>
      </c>
      <c r="AU170" s="163" t="s">
        <v>127</v>
      </c>
      <c r="AY170" s="14" t="s">
        <v>122</v>
      </c>
      <c r="BE170" s="164">
        <f t="shared" si="34"/>
        <v>0</v>
      </c>
      <c r="BF170" s="164">
        <f t="shared" si="35"/>
        <v>0</v>
      </c>
      <c r="BG170" s="164">
        <f t="shared" si="36"/>
        <v>0</v>
      </c>
      <c r="BH170" s="164">
        <f t="shared" si="37"/>
        <v>0</v>
      </c>
      <c r="BI170" s="164">
        <f t="shared" si="38"/>
        <v>0</v>
      </c>
      <c r="BJ170" s="14" t="s">
        <v>127</v>
      </c>
      <c r="BK170" s="164">
        <f t="shared" si="39"/>
        <v>0</v>
      </c>
      <c r="BL170" s="14" t="s">
        <v>142</v>
      </c>
      <c r="BM170" s="163" t="s">
        <v>260</v>
      </c>
    </row>
    <row r="171" spans="1:65" s="2" customFormat="1" ht="24.2" customHeight="1" x14ac:dyDescent="0.2">
      <c r="A171" s="29"/>
      <c r="B171" s="149"/>
      <c r="C171" s="165">
        <v>41</v>
      </c>
      <c r="D171" s="150" t="s">
        <v>125</v>
      </c>
      <c r="E171" s="151" t="s">
        <v>261</v>
      </c>
      <c r="F171" s="152" t="s">
        <v>262</v>
      </c>
      <c r="G171" s="153" t="s">
        <v>130</v>
      </c>
      <c r="H171" s="154">
        <v>28</v>
      </c>
      <c r="I171" s="155"/>
      <c r="J171" s="155"/>
      <c r="K171" s="156">
        <f t="shared" si="27"/>
        <v>0</v>
      </c>
      <c r="L171" s="157"/>
      <c r="M171" s="30"/>
      <c r="N171" s="158" t="s">
        <v>1</v>
      </c>
      <c r="O171" s="159" t="s">
        <v>42</v>
      </c>
      <c r="P171" s="160">
        <f t="shared" si="28"/>
        <v>0</v>
      </c>
      <c r="Q171" s="160">
        <f t="shared" si="29"/>
        <v>0</v>
      </c>
      <c r="R171" s="160">
        <f t="shared" si="30"/>
        <v>0</v>
      </c>
      <c r="S171" s="58"/>
      <c r="T171" s="161">
        <f t="shared" si="31"/>
        <v>0</v>
      </c>
      <c r="U171" s="161">
        <v>0</v>
      </c>
      <c r="V171" s="161">
        <f t="shared" si="32"/>
        <v>0</v>
      </c>
      <c r="W171" s="161">
        <v>0</v>
      </c>
      <c r="X171" s="162">
        <f t="shared" si="33"/>
        <v>0</v>
      </c>
      <c r="Y171" s="29"/>
      <c r="Z171" s="29"/>
      <c r="AA171" s="29"/>
      <c r="AB171" s="29"/>
      <c r="AC171" s="29"/>
      <c r="AD171" s="29"/>
      <c r="AE171" s="29"/>
      <c r="AR171" s="163" t="s">
        <v>142</v>
      </c>
      <c r="AT171" s="163" t="s">
        <v>125</v>
      </c>
      <c r="AU171" s="163" t="s">
        <v>127</v>
      </c>
      <c r="AY171" s="14" t="s">
        <v>122</v>
      </c>
      <c r="BE171" s="164">
        <f t="shared" si="34"/>
        <v>0</v>
      </c>
      <c r="BF171" s="164">
        <f t="shared" si="35"/>
        <v>0</v>
      </c>
      <c r="BG171" s="164">
        <f t="shared" si="36"/>
        <v>0</v>
      </c>
      <c r="BH171" s="164">
        <f t="shared" si="37"/>
        <v>0</v>
      </c>
      <c r="BI171" s="164">
        <f t="shared" si="38"/>
        <v>0</v>
      </c>
      <c r="BJ171" s="14" t="s">
        <v>127</v>
      </c>
      <c r="BK171" s="164">
        <f t="shared" si="39"/>
        <v>0</v>
      </c>
      <c r="BL171" s="14" t="s">
        <v>142</v>
      </c>
      <c r="BM171" s="163" t="s">
        <v>263</v>
      </c>
    </row>
    <row r="172" spans="1:65" s="2" customFormat="1" ht="21.75" customHeight="1" x14ac:dyDescent="0.2">
      <c r="A172" s="29"/>
      <c r="B172" s="149"/>
      <c r="C172" s="150">
        <v>42</v>
      </c>
      <c r="D172" s="165" t="s">
        <v>144</v>
      </c>
      <c r="E172" s="166" t="s">
        <v>264</v>
      </c>
      <c r="F172" s="167" t="s">
        <v>265</v>
      </c>
      <c r="G172" s="168" t="s">
        <v>130</v>
      </c>
      <c r="H172" s="169">
        <v>28</v>
      </c>
      <c r="I172" s="170"/>
      <c r="J172" s="171"/>
      <c r="K172" s="172">
        <f t="shared" si="27"/>
        <v>0</v>
      </c>
      <c r="L172" s="171"/>
      <c r="M172" s="173"/>
      <c r="N172" s="174" t="s">
        <v>1</v>
      </c>
      <c r="O172" s="159" t="s">
        <v>42</v>
      </c>
      <c r="P172" s="160">
        <f t="shared" si="28"/>
        <v>0</v>
      </c>
      <c r="Q172" s="160">
        <f t="shared" si="29"/>
        <v>0</v>
      </c>
      <c r="R172" s="160">
        <f t="shared" si="30"/>
        <v>0</v>
      </c>
      <c r="S172" s="58"/>
      <c r="T172" s="161">
        <f t="shared" si="31"/>
        <v>0</v>
      </c>
      <c r="U172" s="161">
        <v>4.0000000000000003E-5</v>
      </c>
      <c r="V172" s="161">
        <f t="shared" si="32"/>
        <v>1.1200000000000001E-3</v>
      </c>
      <c r="W172" s="161">
        <v>0</v>
      </c>
      <c r="X172" s="162">
        <f t="shared" si="33"/>
        <v>0</v>
      </c>
      <c r="Y172" s="29"/>
      <c r="Z172" s="29"/>
      <c r="AA172" s="29"/>
      <c r="AB172" s="29"/>
      <c r="AC172" s="29"/>
      <c r="AD172" s="29"/>
      <c r="AE172" s="29"/>
      <c r="AR172" s="163" t="s">
        <v>185</v>
      </c>
      <c r="AT172" s="163" t="s">
        <v>144</v>
      </c>
      <c r="AU172" s="163" t="s">
        <v>127</v>
      </c>
      <c r="AY172" s="14" t="s">
        <v>122</v>
      </c>
      <c r="BE172" s="164">
        <f t="shared" si="34"/>
        <v>0</v>
      </c>
      <c r="BF172" s="164">
        <f t="shared" si="35"/>
        <v>0</v>
      </c>
      <c r="BG172" s="164">
        <f t="shared" si="36"/>
        <v>0</v>
      </c>
      <c r="BH172" s="164">
        <f t="shared" si="37"/>
        <v>0</v>
      </c>
      <c r="BI172" s="164">
        <f t="shared" si="38"/>
        <v>0</v>
      </c>
      <c r="BJ172" s="14" t="s">
        <v>127</v>
      </c>
      <c r="BK172" s="164">
        <f t="shared" si="39"/>
        <v>0</v>
      </c>
      <c r="BL172" s="14" t="s">
        <v>185</v>
      </c>
      <c r="BM172" s="163" t="s">
        <v>266</v>
      </c>
    </row>
    <row r="173" spans="1:65" s="2" customFormat="1" ht="33" customHeight="1" x14ac:dyDescent="0.2">
      <c r="A173" s="29"/>
      <c r="B173" s="149"/>
      <c r="C173" s="165">
        <v>43</v>
      </c>
      <c r="D173" s="150" t="s">
        <v>125</v>
      </c>
      <c r="E173" s="151" t="s">
        <v>267</v>
      </c>
      <c r="F173" s="152" t="s">
        <v>268</v>
      </c>
      <c r="G173" s="153" t="s">
        <v>138</v>
      </c>
      <c r="H173" s="154">
        <v>22</v>
      </c>
      <c r="I173" s="155"/>
      <c r="J173" s="155"/>
      <c r="K173" s="156">
        <f t="shared" si="27"/>
        <v>0</v>
      </c>
      <c r="L173" s="157"/>
      <c r="M173" s="30"/>
      <c r="N173" s="158" t="s">
        <v>1</v>
      </c>
      <c r="O173" s="159" t="s">
        <v>42</v>
      </c>
      <c r="P173" s="160">
        <f t="shared" si="28"/>
        <v>0</v>
      </c>
      <c r="Q173" s="160">
        <f t="shared" si="29"/>
        <v>0</v>
      </c>
      <c r="R173" s="160">
        <f t="shared" si="30"/>
        <v>0</v>
      </c>
      <c r="S173" s="58"/>
      <c r="T173" s="161">
        <f t="shared" si="31"/>
        <v>0</v>
      </c>
      <c r="U173" s="161">
        <v>0</v>
      </c>
      <c r="V173" s="161">
        <f t="shared" si="32"/>
        <v>0</v>
      </c>
      <c r="W173" s="161">
        <v>0</v>
      </c>
      <c r="X173" s="162">
        <f t="shared" si="33"/>
        <v>0</v>
      </c>
      <c r="Y173" s="29"/>
      <c r="Z173" s="29"/>
      <c r="AA173" s="29"/>
      <c r="AB173" s="29"/>
      <c r="AC173" s="29"/>
      <c r="AD173" s="29"/>
      <c r="AE173" s="29"/>
      <c r="AR173" s="163" t="s">
        <v>142</v>
      </c>
      <c r="AT173" s="163" t="s">
        <v>125</v>
      </c>
      <c r="AU173" s="163" t="s">
        <v>127</v>
      </c>
      <c r="AY173" s="14" t="s">
        <v>122</v>
      </c>
      <c r="BE173" s="164">
        <f t="shared" si="34"/>
        <v>0</v>
      </c>
      <c r="BF173" s="164">
        <f t="shared" si="35"/>
        <v>0</v>
      </c>
      <c r="BG173" s="164">
        <f t="shared" si="36"/>
        <v>0</v>
      </c>
      <c r="BH173" s="164">
        <f t="shared" si="37"/>
        <v>0</v>
      </c>
      <c r="BI173" s="164">
        <f t="shared" si="38"/>
        <v>0</v>
      </c>
      <c r="BJ173" s="14" t="s">
        <v>127</v>
      </c>
      <c r="BK173" s="164">
        <f t="shared" si="39"/>
        <v>0</v>
      </c>
      <c r="BL173" s="14" t="s">
        <v>142</v>
      </c>
      <c r="BM173" s="163" t="s">
        <v>269</v>
      </c>
    </row>
    <row r="174" spans="1:65" s="2" customFormat="1" ht="16.5" customHeight="1" x14ac:dyDescent="0.2">
      <c r="A174" s="29"/>
      <c r="B174" s="149"/>
      <c r="C174" s="150">
        <v>44</v>
      </c>
      <c r="D174" s="165" t="s">
        <v>144</v>
      </c>
      <c r="E174" s="166" t="s">
        <v>270</v>
      </c>
      <c r="F174" s="167" t="s">
        <v>271</v>
      </c>
      <c r="G174" s="168" t="s">
        <v>138</v>
      </c>
      <c r="H174" s="169">
        <v>22</v>
      </c>
      <c r="I174" s="170"/>
      <c r="J174" s="171"/>
      <c r="K174" s="172">
        <f t="shared" si="27"/>
        <v>0</v>
      </c>
      <c r="L174" s="171"/>
      <c r="M174" s="173"/>
      <c r="N174" s="174" t="s">
        <v>1</v>
      </c>
      <c r="O174" s="159" t="s">
        <v>42</v>
      </c>
      <c r="P174" s="160">
        <f t="shared" si="28"/>
        <v>0</v>
      </c>
      <c r="Q174" s="160">
        <f t="shared" si="29"/>
        <v>0</v>
      </c>
      <c r="R174" s="160">
        <f t="shared" si="30"/>
        <v>0</v>
      </c>
      <c r="S174" s="58"/>
      <c r="T174" s="161">
        <f t="shared" si="31"/>
        <v>0</v>
      </c>
      <c r="U174" s="161">
        <v>5.0000000000000002E-5</v>
      </c>
      <c r="V174" s="161">
        <f t="shared" si="32"/>
        <v>1.1000000000000001E-3</v>
      </c>
      <c r="W174" s="161">
        <v>0</v>
      </c>
      <c r="X174" s="162">
        <f t="shared" si="33"/>
        <v>0</v>
      </c>
      <c r="Y174" s="29"/>
      <c r="Z174" s="29"/>
      <c r="AA174" s="29"/>
      <c r="AB174" s="29"/>
      <c r="AC174" s="29"/>
      <c r="AD174" s="29"/>
      <c r="AE174" s="29"/>
      <c r="AR174" s="163" t="s">
        <v>185</v>
      </c>
      <c r="AT174" s="163" t="s">
        <v>144</v>
      </c>
      <c r="AU174" s="163" t="s">
        <v>127</v>
      </c>
      <c r="AY174" s="14" t="s">
        <v>122</v>
      </c>
      <c r="BE174" s="164">
        <f t="shared" si="34"/>
        <v>0</v>
      </c>
      <c r="BF174" s="164">
        <f t="shared" si="35"/>
        <v>0</v>
      </c>
      <c r="BG174" s="164">
        <f t="shared" si="36"/>
        <v>0</v>
      </c>
      <c r="BH174" s="164">
        <f t="shared" si="37"/>
        <v>0</v>
      </c>
      <c r="BI174" s="164">
        <f t="shared" si="38"/>
        <v>0</v>
      </c>
      <c r="BJ174" s="14" t="s">
        <v>127</v>
      </c>
      <c r="BK174" s="164">
        <f t="shared" si="39"/>
        <v>0</v>
      </c>
      <c r="BL174" s="14" t="s">
        <v>185</v>
      </c>
      <c r="BM174" s="163" t="s">
        <v>272</v>
      </c>
    </row>
    <row r="175" spans="1:65" s="2" customFormat="1" ht="21.75" customHeight="1" x14ac:dyDescent="0.2">
      <c r="A175" s="29"/>
      <c r="B175" s="149"/>
      <c r="C175" s="165">
        <v>45</v>
      </c>
      <c r="D175" s="150" t="s">
        <v>125</v>
      </c>
      <c r="E175" s="151" t="s">
        <v>273</v>
      </c>
      <c r="F175" s="152" t="s">
        <v>274</v>
      </c>
      <c r="G175" s="153" t="s">
        <v>130</v>
      </c>
      <c r="H175" s="154">
        <v>10</v>
      </c>
      <c r="I175" s="155"/>
      <c r="J175" s="155"/>
      <c r="K175" s="156">
        <f t="shared" si="27"/>
        <v>0</v>
      </c>
      <c r="L175" s="157"/>
      <c r="M175" s="30"/>
      <c r="N175" s="158" t="s">
        <v>1</v>
      </c>
      <c r="O175" s="159" t="s">
        <v>42</v>
      </c>
      <c r="P175" s="160">
        <f t="shared" si="28"/>
        <v>0</v>
      </c>
      <c r="Q175" s="160">
        <f t="shared" si="29"/>
        <v>0</v>
      </c>
      <c r="R175" s="160">
        <f t="shared" si="30"/>
        <v>0</v>
      </c>
      <c r="S175" s="58"/>
      <c r="T175" s="161">
        <f t="shared" si="31"/>
        <v>0</v>
      </c>
      <c r="U175" s="161">
        <v>0</v>
      </c>
      <c r="V175" s="161">
        <f t="shared" si="32"/>
        <v>0</v>
      </c>
      <c r="W175" s="161">
        <v>0</v>
      </c>
      <c r="X175" s="162">
        <f t="shared" si="33"/>
        <v>0</v>
      </c>
      <c r="Y175" s="29"/>
      <c r="Z175" s="29"/>
      <c r="AA175" s="29"/>
      <c r="AB175" s="29"/>
      <c r="AC175" s="29"/>
      <c r="AD175" s="29"/>
      <c r="AE175" s="29"/>
      <c r="AR175" s="163" t="s">
        <v>142</v>
      </c>
      <c r="AT175" s="163" t="s">
        <v>125</v>
      </c>
      <c r="AU175" s="163" t="s">
        <v>127</v>
      </c>
      <c r="AY175" s="14" t="s">
        <v>122</v>
      </c>
      <c r="BE175" s="164">
        <f t="shared" si="34"/>
        <v>0</v>
      </c>
      <c r="BF175" s="164">
        <f t="shared" si="35"/>
        <v>0</v>
      </c>
      <c r="BG175" s="164">
        <f t="shared" si="36"/>
        <v>0</v>
      </c>
      <c r="BH175" s="164">
        <f t="shared" si="37"/>
        <v>0</v>
      </c>
      <c r="BI175" s="164">
        <f t="shared" si="38"/>
        <v>0</v>
      </c>
      <c r="BJ175" s="14" t="s">
        <v>127</v>
      </c>
      <c r="BK175" s="164">
        <f t="shared" si="39"/>
        <v>0</v>
      </c>
      <c r="BL175" s="14" t="s">
        <v>142</v>
      </c>
      <c r="BM175" s="163" t="s">
        <v>275</v>
      </c>
    </row>
    <row r="176" spans="1:65" s="2" customFormat="1" ht="16.5" customHeight="1" x14ac:dyDescent="0.2">
      <c r="A176" s="29"/>
      <c r="B176" s="149"/>
      <c r="C176" s="150">
        <v>46</v>
      </c>
      <c r="D176" s="165" t="s">
        <v>144</v>
      </c>
      <c r="E176" s="166" t="s">
        <v>276</v>
      </c>
      <c r="F176" s="167" t="s">
        <v>277</v>
      </c>
      <c r="G176" s="168" t="s">
        <v>130</v>
      </c>
      <c r="H176" s="169">
        <v>10</v>
      </c>
      <c r="I176" s="170"/>
      <c r="J176" s="171"/>
      <c r="K176" s="172">
        <f t="shared" si="27"/>
        <v>0</v>
      </c>
      <c r="L176" s="171"/>
      <c r="M176" s="173"/>
      <c r="N176" s="174" t="s">
        <v>1</v>
      </c>
      <c r="O176" s="159" t="s">
        <v>42</v>
      </c>
      <c r="P176" s="160">
        <f t="shared" si="28"/>
        <v>0</v>
      </c>
      <c r="Q176" s="160">
        <f t="shared" si="29"/>
        <v>0</v>
      </c>
      <c r="R176" s="160">
        <f t="shared" si="30"/>
        <v>0</v>
      </c>
      <c r="S176" s="58"/>
      <c r="T176" s="161">
        <f t="shared" si="31"/>
        <v>0</v>
      </c>
      <c r="U176" s="161">
        <v>1E-4</v>
      </c>
      <c r="V176" s="161">
        <f t="shared" si="32"/>
        <v>1E-3</v>
      </c>
      <c r="W176" s="161">
        <v>0</v>
      </c>
      <c r="X176" s="162">
        <f t="shared" si="33"/>
        <v>0</v>
      </c>
      <c r="Y176" s="29"/>
      <c r="Z176" s="29"/>
      <c r="AA176" s="29"/>
      <c r="AB176" s="29"/>
      <c r="AC176" s="29"/>
      <c r="AD176" s="29"/>
      <c r="AE176" s="29"/>
      <c r="AR176" s="163" t="s">
        <v>185</v>
      </c>
      <c r="AT176" s="163" t="s">
        <v>144</v>
      </c>
      <c r="AU176" s="163" t="s">
        <v>127</v>
      </c>
      <c r="AY176" s="14" t="s">
        <v>122</v>
      </c>
      <c r="BE176" s="164">
        <f t="shared" si="34"/>
        <v>0</v>
      </c>
      <c r="BF176" s="164">
        <f t="shared" si="35"/>
        <v>0</v>
      </c>
      <c r="BG176" s="164">
        <f t="shared" si="36"/>
        <v>0</v>
      </c>
      <c r="BH176" s="164">
        <f t="shared" si="37"/>
        <v>0</v>
      </c>
      <c r="BI176" s="164">
        <f t="shared" si="38"/>
        <v>0</v>
      </c>
      <c r="BJ176" s="14" t="s">
        <v>127</v>
      </c>
      <c r="BK176" s="164">
        <f t="shared" si="39"/>
        <v>0</v>
      </c>
      <c r="BL176" s="14" t="s">
        <v>185</v>
      </c>
      <c r="BM176" s="163" t="s">
        <v>278</v>
      </c>
    </row>
    <row r="177" spans="1:65" s="2" customFormat="1" ht="24.2" customHeight="1" x14ac:dyDescent="0.2">
      <c r="A177" s="29"/>
      <c r="B177" s="149"/>
      <c r="C177" s="165">
        <v>47</v>
      </c>
      <c r="D177" s="165" t="s">
        <v>144</v>
      </c>
      <c r="E177" s="166" t="s">
        <v>279</v>
      </c>
      <c r="F177" s="167" t="s">
        <v>280</v>
      </c>
      <c r="G177" s="168" t="s">
        <v>130</v>
      </c>
      <c r="H177" s="169">
        <v>5</v>
      </c>
      <c r="I177" s="170"/>
      <c r="J177" s="171"/>
      <c r="K177" s="172">
        <f t="shared" si="27"/>
        <v>0</v>
      </c>
      <c r="L177" s="171"/>
      <c r="M177" s="173"/>
      <c r="N177" s="174" t="s">
        <v>1</v>
      </c>
      <c r="O177" s="159" t="s">
        <v>42</v>
      </c>
      <c r="P177" s="160">
        <f t="shared" si="28"/>
        <v>0</v>
      </c>
      <c r="Q177" s="160">
        <f t="shared" si="29"/>
        <v>0</v>
      </c>
      <c r="R177" s="160">
        <f t="shared" si="30"/>
        <v>0</v>
      </c>
      <c r="S177" s="58"/>
      <c r="T177" s="161">
        <f t="shared" si="31"/>
        <v>0</v>
      </c>
      <c r="U177" s="161">
        <v>3.0000000000000001E-5</v>
      </c>
      <c r="V177" s="161">
        <f t="shared" si="32"/>
        <v>1.5000000000000001E-4</v>
      </c>
      <c r="W177" s="161">
        <v>0</v>
      </c>
      <c r="X177" s="162">
        <f t="shared" si="33"/>
        <v>0</v>
      </c>
      <c r="Y177" s="29"/>
      <c r="Z177" s="29"/>
      <c r="AA177" s="29"/>
      <c r="AB177" s="29"/>
      <c r="AC177" s="29"/>
      <c r="AD177" s="29"/>
      <c r="AE177" s="29"/>
      <c r="AR177" s="163" t="s">
        <v>185</v>
      </c>
      <c r="AT177" s="163" t="s">
        <v>144</v>
      </c>
      <c r="AU177" s="163" t="s">
        <v>127</v>
      </c>
      <c r="AY177" s="14" t="s">
        <v>122</v>
      </c>
      <c r="BE177" s="164">
        <f t="shared" si="34"/>
        <v>0</v>
      </c>
      <c r="BF177" s="164">
        <f t="shared" si="35"/>
        <v>0</v>
      </c>
      <c r="BG177" s="164">
        <f t="shared" si="36"/>
        <v>0</v>
      </c>
      <c r="BH177" s="164">
        <f t="shared" si="37"/>
        <v>0</v>
      </c>
      <c r="BI177" s="164">
        <f t="shared" si="38"/>
        <v>0</v>
      </c>
      <c r="BJ177" s="14" t="s">
        <v>127</v>
      </c>
      <c r="BK177" s="164">
        <f t="shared" si="39"/>
        <v>0</v>
      </c>
      <c r="BL177" s="14" t="s">
        <v>185</v>
      </c>
      <c r="BM177" s="163" t="s">
        <v>281</v>
      </c>
    </row>
    <row r="178" spans="1:65" s="2" customFormat="1" ht="16.5" customHeight="1" x14ac:dyDescent="0.2">
      <c r="A178" s="29"/>
      <c r="B178" s="149"/>
      <c r="C178" s="150">
        <v>48</v>
      </c>
      <c r="D178" s="165" t="s">
        <v>144</v>
      </c>
      <c r="E178" s="166" t="s">
        <v>282</v>
      </c>
      <c r="F178" s="167" t="s">
        <v>283</v>
      </c>
      <c r="G178" s="168" t="s">
        <v>284</v>
      </c>
      <c r="H178" s="169">
        <v>2</v>
      </c>
      <c r="I178" s="170"/>
      <c r="J178" s="171"/>
      <c r="K178" s="172">
        <f t="shared" si="27"/>
        <v>0</v>
      </c>
      <c r="L178" s="171"/>
      <c r="M178" s="173"/>
      <c r="N178" s="174" t="s">
        <v>1</v>
      </c>
      <c r="O178" s="159" t="s">
        <v>42</v>
      </c>
      <c r="P178" s="160">
        <f t="shared" si="28"/>
        <v>0</v>
      </c>
      <c r="Q178" s="160">
        <f t="shared" si="29"/>
        <v>0</v>
      </c>
      <c r="R178" s="160">
        <f t="shared" si="30"/>
        <v>0</v>
      </c>
      <c r="S178" s="58"/>
      <c r="T178" s="161">
        <f t="shared" si="31"/>
        <v>0</v>
      </c>
      <c r="U178" s="161">
        <v>0</v>
      </c>
      <c r="V178" s="161">
        <f t="shared" si="32"/>
        <v>0</v>
      </c>
      <c r="W178" s="161">
        <v>0</v>
      </c>
      <c r="X178" s="162">
        <f t="shared" si="33"/>
        <v>0</v>
      </c>
      <c r="Y178" s="29"/>
      <c r="Z178" s="29"/>
      <c r="AA178" s="29"/>
      <c r="AB178" s="29"/>
      <c r="AC178" s="29"/>
      <c r="AD178" s="29"/>
      <c r="AE178" s="29"/>
      <c r="AR178" s="163" t="s">
        <v>185</v>
      </c>
      <c r="AT178" s="163" t="s">
        <v>144</v>
      </c>
      <c r="AU178" s="163" t="s">
        <v>127</v>
      </c>
      <c r="AY178" s="14" t="s">
        <v>122</v>
      </c>
      <c r="BE178" s="164">
        <f t="shared" si="34"/>
        <v>0</v>
      </c>
      <c r="BF178" s="164">
        <f t="shared" si="35"/>
        <v>0</v>
      </c>
      <c r="BG178" s="164">
        <f t="shared" si="36"/>
        <v>0</v>
      </c>
      <c r="BH178" s="164">
        <f t="shared" si="37"/>
        <v>0</v>
      </c>
      <c r="BI178" s="164">
        <f t="shared" si="38"/>
        <v>0</v>
      </c>
      <c r="BJ178" s="14" t="s">
        <v>127</v>
      </c>
      <c r="BK178" s="164">
        <f t="shared" si="39"/>
        <v>0</v>
      </c>
      <c r="BL178" s="14" t="s">
        <v>185</v>
      </c>
      <c r="BM178" s="163" t="s">
        <v>285</v>
      </c>
    </row>
    <row r="179" spans="1:65" s="2" customFormat="1" ht="21.75" customHeight="1" x14ac:dyDescent="0.2">
      <c r="A179" s="29"/>
      <c r="B179" s="149"/>
      <c r="C179" s="165">
        <v>49</v>
      </c>
      <c r="D179" s="150" t="s">
        <v>125</v>
      </c>
      <c r="E179" s="151" t="s">
        <v>286</v>
      </c>
      <c r="F179" s="152" t="s">
        <v>287</v>
      </c>
      <c r="G179" s="153" t="s">
        <v>138</v>
      </c>
      <c r="H179" s="154">
        <v>183</v>
      </c>
      <c r="I179" s="155"/>
      <c r="J179" s="155"/>
      <c r="K179" s="156">
        <f t="shared" si="27"/>
        <v>0</v>
      </c>
      <c r="L179" s="157"/>
      <c r="M179" s="30"/>
      <c r="N179" s="158" t="s">
        <v>1</v>
      </c>
      <c r="O179" s="159" t="s">
        <v>42</v>
      </c>
      <c r="P179" s="160">
        <f t="shared" si="28"/>
        <v>0</v>
      </c>
      <c r="Q179" s="160">
        <f t="shared" si="29"/>
        <v>0</v>
      </c>
      <c r="R179" s="160">
        <f t="shared" si="30"/>
        <v>0</v>
      </c>
      <c r="S179" s="58"/>
      <c r="T179" s="161">
        <f t="shared" si="31"/>
        <v>0</v>
      </c>
      <c r="U179" s="161">
        <v>0</v>
      </c>
      <c r="V179" s="161">
        <f t="shared" si="32"/>
        <v>0</v>
      </c>
      <c r="W179" s="161">
        <v>0</v>
      </c>
      <c r="X179" s="162">
        <f t="shared" si="33"/>
        <v>0</v>
      </c>
      <c r="Y179" s="29"/>
      <c r="Z179" s="29"/>
      <c r="AA179" s="29"/>
      <c r="AB179" s="29"/>
      <c r="AC179" s="29"/>
      <c r="AD179" s="29"/>
      <c r="AE179" s="29"/>
      <c r="AR179" s="163" t="s">
        <v>142</v>
      </c>
      <c r="AT179" s="163" t="s">
        <v>125</v>
      </c>
      <c r="AU179" s="163" t="s">
        <v>127</v>
      </c>
      <c r="AY179" s="14" t="s">
        <v>122</v>
      </c>
      <c r="BE179" s="164">
        <f t="shared" si="34"/>
        <v>0</v>
      </c>
      <c r="BF179" s="164">
        <f t="shared" si="35"/>
        <v>0</v>
      </c>
      <c r="BG179" s="164">
        <f t="shared" si="36"/>
        <v>0</v>
      </c>
      <c r="BH179" s="164">
        <f t="shared" si="37"/>
        <v>0</v>
      </c>
      <c r="BI179" s="164">
        <f t="shared" si="38"/>
        <v>0</v>
      </c>
      <c r="BJ179" s="14" t="s">
        <v>127</v>
      </c>
      <c r="BK179" s="164">
        <f t="shared" si="39"/>
        <v>0</v>
      </c>
      <c r="BL179" s="14" t="s">
        <v>142</v>
      </c>
      <c r="BM179" s="163" t="s">
        <v>288</v>
      </c>
    </row>
    <row r="180" spans="1:65" s="2" customFormat="1" ht="16.5" customHeight="1" x14ac:dyDescent="0.2">
      <c r="A180" s="29"/>
      <c r="B180" s="149"/>
      <c r="C180" s="150">
        <v>50</v>
      </c>
      <c r="D180" s="165" t="s">
        <v>144</v>
      </c>
      <c r="E180" s="166" t="s">
        <v>289</v>
      </c>
      <c r="F180" s="167" t="s">
        <v>290</v>
      </c>
      <c r="G180" s="168" t="s">
        <v>138</v>
      </c>
      <c r="H180" s="169">
        <v>183</v>
      </c>
      <c r="I180" s="170"/>
      <c r="J180" s="171"/>
      <c r="K180" s="172">
        <f t="shared" si="27"/>
        <v>0</v>
      </c>
      <c r="L180" s="171"/>
      <c r="M180" s="173"/>
      <c r="N180" s="174" t="s">
        <v>1</v>
      </c>
      <c r="O180" s="159" t="s">
        <v>42</v>
      </c>
      <c r="P180" s="160">
        <f t="shared" si="28"/>
        <v>0</v>
      </c>
      <c r="Q180" s="160">
        <f t="shared" si="29"/>
        <v>0</v>
      </c>
      <c r="R180" s="160">
        <f t="shared" si="30"/>
        <v>0</v>
      </c>
      <c r="S180" s="58"/>
      <c r="T180" s="161">
        <f t="shared" si="31"/>
        <v>0</v>
      </c>
      <c r="U180" s="161">
        <v>1.3999999999999999E-4</v>
      </c>
      <c r="V180" s="161">
        <f t="shared" si="32"/>
        <v>2.5619999999999997E-2</v>
      </c>
      <c r="W180" s="161">
        <v>0</v>
      </c>
      <c r="X180" s="162">
        <f t="shared" si="33"/>
        <v>0</v>
      </c>
      <c r="Y180" s="29"/>
      <c r="Z180" s="29"/>
      <c r="AA180" s="29"/>
      <c r="AB180" s="29"/>
      <c r="AC180" s="29"/>
      <c r="AD180" s="29"/>
      <c r="AE180" s="29"/>
      <c r="AR180" s="163" t="s">
        <v>185</v>
      </c>
      <c r="AT180" s="163" t="s">
        <v>144</v>
      </c>
      <c r="AU180" s="163" t="s">
        <v>127</v>
      </c>
      <c r="AY180" s="14" t="s">
        <v>122</v>
      </c>
      <c r="BE180" s="164">
        <f t="shared" si="34"/>
        <v>0</v>
      </c>
      <c r="BF180" s="164">
        <f t="shared" si="35"/>
        <v>0</v>
      </c>
      <c r="BG180" s="164">
        <f t="shared" si="36"/>
        <v>0</v>
      </c>
      <c r="BH180" s="164">
        <f t="shared" si="37"/>
        <v>0</v>
      </c>
      <c r="BI180" s="164">
        <f t="shared" si="38"/>
        <v>0</v>
      </c>
      <c r="BJ180" s="14" t="s">
        <v>127</v>
      </c>
      <c r="BK180" s="164">
        <f t="shared" si="39"/>
        <v>0</v>
      </c>
      <c r="BL180" s="14" t="s">
        <v>185</v>
      </c>
      <c r="BM180" s="163" t="s">
        <v>291</v>
      </c>
    </row>
    <row r="181" spans="1:65" s="2" customFormat="1" ht="21.75" customHeight="1" x14ac:dyDescent="0.2">
      <c r="A181" s="29"/>
      <c r="B181" s="149"/>
      <c r="C181" s="165">
        <v>51</v>
      </c>
      <c r="D181" s="150" t="s">
        <v>125</v>
      </c>
      <c r="E181" s="151" t="s">
        <v>292</v>
      </c>
      <c r="F181" s="152" t="s">
        <v>293</v>
      </c>
      <c r="G181" s="153" t="s">
        <v>138</v>
      </c>
      <c r="H181" s="154">
        <v>205</v>
      </c>
      <c r="I181" s="155"/>
      <c r="J181" s="155"/>
      <c r="K181" s="156">
        <f t="shared" si="27"/>
        <v>0</v>
      </c>
      <c r="L181" s="157"/>
      <c r="M181" s="30"/>
      <c r="N181" s="158" t="s">
        <v>1</v>
      </c>
      <c r="O181" s="159" t="s">
        <v>42</v>
      </c>
      <c r="P181" s="160">
        <f t="shared" si="28"/>
        <v>0</v>
      </c>
      <c r="Q181" s="160">
        <f t="shared" si="29"/>
        <v>0</v>
      </c>
      <c r="R181" s="160">
        <f t="shared" si="30"/>
        <v>0</v>
      </c>
      <c r="S181" s="58"/>
      <c r="T181" s="161">
        <f t="shared" si="31"/>
        <v>0</v>
      </c>
      <c r="U181" s="161">
        <v>0</v>
      </c>
      <c r="V181" s="161">
        <f t="shared" si="32"/>
        <v>0</v>
      </c>
      <c r="W181" s="161">
        <v>0</v>
      </c>
      <c r="X181" s="162">
        <f t="shared" si="33"/>
        <v>0</v>
      </c>
      <c r="Y181" s="29"/>
      <c r="Z181" s="29"/>
      <c r="AA181" s="29"/>
      <c r="AB181" s="29"/>
      <c r="AC181" s="29"/>
      <c r="AD181" s="29"/>
      <c r="AE181" s="29"/>
      <c r="AR181" s="163" t="s">
        <v>142</v>
      </c>
      <c r="AT181" s="163" t="s">
        <v>125</v>
      </c>
      <c r="AU181" s="163" t="s">
        <v>127</v>
      </c>
      <c r="AY181" s="14" t="s">
        <v>122</v>
      </c>
      <c r="BE181" s="164">
        <f t="shared" si="34"/>
        <v>0</v>
      </c>
      <c r="BF181" s="164">
        <f t="shared" si="35"/>
        <v>0</v>
      </c>
      <c r="BG181" s="164">
        <f t="shared" si="36"/>
        <v>0</v>
      </c>
      <c r="BH181" s="164">
        <f t="shared" si="37"/>
        <v>0</v>
      </c>
      <c r="BI181" s="164">
        <f t="shared" si="38"/>
        <v>0</v>
      </c>
      <c r="BJ181" s="14" t="s">
        <v>127</v>
      </c>
      <c r="BK181" s="164">
        <f t="shared" si="39"/>
        <v>0</v>
      </c>
      <c r="BL181" s="14" t="s">
        <v>142</v>
      </c>
      <c r="BM181" s="163" t="s">
        <v>294</v>
      </c>
    </row>
    <row r="182" spans="1:65" s="2" customFormat="1" ht="16.5" customHeight="1" x14ac:dyDescent="0.2">
      <c r="A182" s="29"/>
      <c r="B182" s="149"/>
      <c r="C182" s="150">
        <v>52</v>
      </c>
      <c r="D182" s="165" t="s">
        <v>144</v>
      </c>
      <c r="E182" s="166" t="s">
        <v>295</v>
      </c>
      <c r="F182" s="167" t="s">
        <v>296</v>
      </c>
      <c r="G182" s="168" t="s">
        <v>138</v>
      </c>
      <c r="H182" s="169">
        <v>205</v>
      </c>
      <c r="I182" s="170"/>
      <c r="J182" s="171"/>
      <c r="K182" s="172">
        <f t="shared" si="27"/>
        <v>0</v>
      </c>
      <c r="L182" s="171"/>
      <c r="M182" s="173"/>
      <c r="N182" s="174" t="s">
        <v>1</v>
      </c>
      <c r="O182" s="159" t="s">
        <v>42</v>
      </c>
      <c r="P182" s="160">
        <f t="shared" si="28"/>
        <v>0</v>
      </c>
      <c r="Q182" s="160">
        <f t="shared" si="29"/>
        <v>0</v>
      </c>
      <c r="R182" s="160">
        <f t="shared" si="30"/>
        <v>0</v>
      </c>
      <c r="S182" s="58"/>
      <c r="T182" s="161">
        <f t="shared" si="31"/>
        <v>0</v>
      </c>
      <c r="U182" s="161">
        <v>1.9000000000000001E-4</v>
      </c>
      <c r="V182" s="161">
        <f t="shared" si="32"/>
        <v>3.8950000000000005E-2</v>
      </c>
      <c r="W182" s="161">
        <v>0</v>
      </c>
      <c r="X182" s="162">
        <f t="shared" si="33"/>
        <v>0</v>
      </c>
      <c r="Y182" s="29"/>
      <c r="Z182" s="29"/>
      <c r="AA182" s="29"/>
      <c r="AB182" s="29"/>
      <c r="AC182" s="29"/>
      <c r="AD182" s="29"/>
      <c r="AE182" s="29"/>
      <c r="AR182" s="163" t="s">
        <v>185</v>
      </c>
      <c r="AT182" s="163" t="s">
        <v>144</v>
      </c>
      <c r="AU182" s="163" t="s">
        <v>127</v>
      </c>
      <c r="AY182" s="14" t="s">
        <v>122</v>
      </c>
      <c r="BE182" s="164">
        <f t="shared" si="34"/>
        <v>0</v>
      </c>
      <c r="BF182" s="164">
        <f t="shared" si="35"/>
        <v>0</v>
      </c>
      <c r="BG182" s="164">
        <f t="shared" si="36"/>
        <v>0</v>
      </c>
      <c r="BH182" s="164">
        <f t="shared" si="37"/>
        <v>0</v>
      </c>
      <c r="BI182" s="164">
        <f t="shared" si="38"/>
        <v>0</v>
      </c>
      <c r="BJ182" s="14" t="s">
        <v>127</v>
      </c>
      <c r="BK182" s="164">
        <f t="shared" si="39"/>
        <v>0</v>
      </c>
      <c r="BL182" s="14" t="s">
        <v>185</v>
      </c>
      <c r="BM182" s="163" t="s">
        <v>297</v>
      </c>
    </row>
    <row r="183" spans="1:65" s="2" customFormat="1" ht="21.75" customHeight="1" x14ac:dyDescent="0.2">
      <c r="A183" s="29"/>
      <c r="B183" s="149"/>
      <c r="C183" s="165">
        <v>53</v>
      </c>
      <c r="D183" s="150" t="s">
        <v>125</v>
      </c>
      <c r="E183" s="151" t="s">
        <v>298</v>
      </c>
      <c r="F183" s="152" t="s">
        <v>299</v>
      </c>
      <c r="G183" s="153" t="s">
        <v>138</v>
      </c>
      <c r="H183" s="154">
        <v>28</v>
      </c>
      <c r="I183" s="155"/>
      <c r="J183" s="155"/>
      <c r="K183" s="156">
        <f t="shared" si="27"/>
        <v>0</v>
      </c>
      <c r="L183" s="157"/>
      <c r="M183" s="30"/>
      <c r="N183" s="158" t="s">
        <v>1</v>
      </c>
      <c r="O183" s="159" t="s">
        <v>42</v>
      </c>
      <c r="P183" s="160">
        <f t="shared" si="28"/>
        <v>0</v>
      </c>
      <c r="Q183" s="160">
        <f t="shared" si="29"/>
        <v>0</v>
      </c>
      <c r="R183" s="160">
        <f t="shared" si="30"/>
        <v>0</v>
      </c>
      <c r="S183" s="58"/>
      <c r="T183" s="161">
        <f t="shared" si="31"/>
        <v>0</v>
      </c>
      <c r="U183" s="161">
        <v>0</v>
      </c>
      <c r="V183" s="161">
        <f t="shared" si="32"/>
        <v>0</v>
      </c>
      <c r="W183" s="161">
        <v>0</v>
      </c>
      <c r="X183" s="162">
        <f t="shared" si="33"/>
        <v>0</v>
      </c>
      <c r="Y183" s="29"/>
      <c r="Z183" s="29"/>
      <c r="AA183" s="29"/>
      <c r="AB183" s="29"/>
      <c r="AC183" s="29"/>
      <c r="AD183" s="29"/>
      <c r="AE183" s="29"/>
      <c r="AR183" s="163" t="s">
        <v>142</v>
      </c>
      <c r="AT183" s="163" t="s">
        <v>125</v>
      </c>
      <c r="AU183" s="163" t="s">
        <v>127</v>
      </c>
      <c r="AY183" s="14" t="s">
        <v>122</v>
      </c>
      <c r="BE183" s="164">
        <f t="shared" si="34"/>
        <v>0</v>
      </c>
      <c r="BF183" s="164">
        <f t="shared" si="35"/>
        <v>0</v>
      </c>
      <c r="BG183" s="164">
        <f t="shared" si="36"/>
        <v>0</v>
      </c>
      <c r="BH183" s="164">
        <f t="shared" si="37"/>
        <v>0</v>
      </c>
      <c r="BI183" s="164">
        <f t="shared" si="38"/>
        <v>0</v>
      </c>
      <c r="BJ183" s="14" t="s">
        <v>127</v>
      </c>
      <c r="BK183" s="164">
        <f t="shared" si="39"/>
        <v>0</v>
      </c>
      <c r="BL183" s="14" t="s">
        <v>142</v>
      </c>
      <c r="BM183" s="163" t="s">
        <v>300</v>
      </c>
    </row>
    <row r="184" spans="1:65" s="2" customFormat="1" ht="16.5" customHeight="1" x14ac:dyDescent="0.2">
      <c r="A184" s="29"/>
      <c r="B184" s="149"/>
      <c r="C184" s="150">
        <v>54</v>
      </c>
      <c r="D184" s="165" t="s">
        <v>144</v>
      </c>
      <c r="E184" s="166" t="s">
        <v>301</v>
      </c>
      <c r="F184" s="167" t="s">
        <v>302</v>
      </c>
      <c r="G184" s="168" t="s">
        <v>138</v>
      </c>
      <c r="H184" s="169">
        <v>28</v>
      </c>
      <c r="I184" s="170"/>
      <c r="J184" s="171"/>
      <c r="K184" s="172">
        <f t="shared" si="27"/>
        <v>0</v>
      </c>
      <c r="L184" s="171"/>
      <c r="M184" s="173"/>
      <c r="N184" s="174" t="s">
        <v>1</v>
      </c>
      <c r="O184" s="159" t="s">
        <v>42</v>
      </c>
      <c r="P184" s="160">
        <f t="shared" si="28"/>
        <v>0</v>
      </c>
      <c r="Q184" s="160">
        <f t="shared" si="29"/>
        <v>0</v>
      </c>
      <c r="R184" s="160">
        <f t="shared" si="30"/>
        <v>0</v>
      </c>
      <c r="S184" s="58"/>
      <c r="T184" s="161">
        <f t="shared" si="31"/>
        <v>0</v>
      </c>
      <c r="U184" s="161">
        <v>2.7999999999999998E-4</v>
      </c>
      <c r="V184" s="161">
        <f t="shared" si="32"/>
        <v>7.8399999999999997E-3</v>
      </c>
      <c r="W184" s="161">
        <v>0</v>
      </c>
      <c r="X184" s="162">
        <f t="shared" si="33"/>
        <v>0</v>
      </c>
      <c r="Y184" s="29"/>
      <c r="Z184" s="29"/>
      <c r="AA184" s="29"/>
      <c r="AB184" s="29"/>
      <c r="AC184" s="29"/>
      <c r="AD184" s="29"/>
      <c r="AE184" s="29"/>
      <c r="AR184" s="163" t="s">
        <v>185</v>
      </c>
      <c r="AT184" s="163" t="s">
        <v>144</v>
      </c>
      <c r="AU184" s="163" t="s">
        <v>127</v>
      </c>
      <c r="AY184" s="14" t="s">
        <v>122</v>
      </c>
      <c r="BE184" s="164">
        <f t="shared" si="34"/>
        <v>0</v>
      </c>
      <c r="BF184" s="164">
        <f t="shared" si="35"/>
        <v>0</v>
      </c>
      <c r="BG184" s="164">
        <f t="shared" si="36"/>
        <v>0</v>
      </c>
      <c r="BH184" s="164">
        <f t="shared" si="37"/>
        <v>0</v>
      </c>
      <c r="BI184" s="164">
        <f t="shared" si="38"/>
        <v>0</v>
      </c>
      <c r="BJ184" s="14" t="s">
        <v>127</v>
      </c>
      <c r="BK184" s="164">
        <f t="shared" si="39"/>
        <v>0</v>
      </c>
      <c r="BL184" s="14" t="s">
        <v>185</v>
      </c>
      <c r="BM184" s="163" t="s">
        <v>303</v>
      </c>
    </row>
    <row r="185" spans="1:65" s="2" customFormat="1" ht="21.75" customHeight="1" x14ac:dyDescent="0.2">
      <c r="A185" s="29"/>
      <c r="B185" s="149"/>
      <c r="C185" s="165">
        <v>55</v>
      </c>
      <c r="D185" s="150" t="s">
        <v>125</v>
      </c>
      <c r="E185" s="151" t="s">
        <v>304</v>
      </c>
      <c r="F185" s="152" t="s">
        <v>305</v>
      </c>
      <c r="G185" s="153" t="s">
        <v>138</v>
      </c>
      <c r="H185" s="154">
        <v>15</v>
      </c>
      <c r="I185" s="155"/>
      <c r="J185" s="155"/>
      <c r="K185" s="156">
        <f t="shared" si="27"/>
        <v>0</v>
      </c>
      <c r="L185" s="157"/>
      <c r="M185" s="30"/>
      <c r="N185" s="158" t="s">
        <v>1</v>
      </c>
      <c r="O185" s="159" t="s">
        <v>42</v>
      </c>
      <c r="P185" s="160">
        <f t="shared" si="28"/>
        <v>0</v>
      </c>
      <c r="Q185" s="160">
        <f t="shared" si="29"/>
        <v>0</v>
      </c>
      <c r="R185" s="160">
        <f t="shared" si="30"/>
        <v>0</v>
      </c>
      <c r="S185" s="58"/>
      <c r="T185" s="161">
        <f t="shared" si="31"/>
        <v>0</v>
      </c>
      <c r="U185" s="161">
        <v>0</v>
      </c>
      <c r="V185" s="161">
        <f t="shared" si="32"/>
        <v>0</v>
      </c>
      <c r="W185" s="161">
        <v>0</v>
      </c>
      <c r="X185" s="162">
        <f t="shared" si="33"/>
        <v>0</v>
      </c>
      <c r="Y185" s="29"/>
      <c r="Z185" s="29"/>
      <c r="AA185" s="29"/>
      <c r="AB185" s="29"/>
      <c r="AC185" s="29"/>
      <c r="AD185" s="29"/>
      <c r="AE185" s="29"/>
      <c r="AR185" s="163" t="s">
        <v>142</v>
      </c>
      <c r="AT185" s="163" t="s">
        <v>125</v>
      </c>
      <c r="AU185" s="163" t="s">
        <v>127</v>
      </c>
      <c r="AY185" s="14" t="s">
        <v>122</v>
      </c>
      <c r="BE185" s="164">
        <f t="shared" si="34"/>
        <v>0</v>
      </c>
      <c r="BF185" s="164">
        <f t="shared" si="35"/>
        <v>0</v>
      </c>
      <c r="BG185" s="164">
        <f t="shared" si="36"/>
        <v>0</v>
      </c>
      <c r="BH185" s="164">
        <f t="shared" si="37"/>
        <v>0</v>
      </c>
      <c r="BI185" s="164">
        <f t="shared" si="38"/>
        <v>0</v>
      </c>
      <c r="BJ185" s="14" t="s">
        <v>127</v>
      </c>
      <c r="BK185" s="164">
        <f t="shared" si="39"/>
        <v>0</v>
      </c>
      <c r="BL185" s="14" t="s">
        <v>142</v>
      </c>
      <c r="BM185" s="163" t="s">
        <v>306</v>
      </c>
    </row>
    <row r="186" spans="1:65" s="2" customFormat="1" ht="16.5" customHeight="1" x14ac:dyDescent="0.2">
      <c r="A186" s="29"/>
      <c r="B186" s="149"/>
      <c r="C186" s="150">
        <v>56</v>
      </c>
      <c r="D186" s="165" t="s">
        <v>144</v>
      </c>
      <c r="E186" s="166" t="s">
        <v>307</v>
      </c>
      <c r="F186" s="167" t="s">
        <v>308</v>
      </c>
      <c r="G186" s="168" t="s">
        <v>138</v>
      </c>
      <c r="H186" s="169">
        <v>15</v>
      </c>
      <c r="I186" s="170"/>
      <c r="J186" s="171"/>
      <c r="K186" s="172">
        <f t="shared" si="27"/>
        <v>0</v>
      </c>
      <c r="L186" s="171"/>
      <c r="M186" s="173"/>
      <c r="N186" s="174" t="s">
        <v>1</v>
      </c>
      <c r="O186" s="159" t="s">
        <v>42</v>
      </c>
      <c r="P186" s="160">
        <f t="shared" si="28"/>
        <v>0</v>
      </c>
      <c r="Q186" s="160">
        <f t="shared" si="29"/>
        <v>0</v>
      </c>
      <c r="R186" s="160">
        <f t="shared" si="30"/>
        <v>0</v>
      </c>
      <c r="S186" s="58"/>
      <c r="T186" s="161">
        <f t="shared" si="31"/>
        <v>0</v>
      </c>
      <c r="U186" s="161">
        <v>7.3999999999999999E-4</v>
      </c>
      <c r="V186" s="161">
        <f t="shared" si="32"/>
        <v>1.11E-2</v>
      </c>
      <c r="W186" s="161">
        <v>0</v>
      </c>
      <c r="X186" s="162">
        <f t="shared" si="33"/>
        <v>0</v>
      </c>
      <c r="Y186" s="29"/>
      <c r="Z186" s="29"/>
      <c r="AA186" s="29"/>
      <c r="AB186" s="29"/>
      <c r="AC186" s="29"/>
      <c r="AD186" s="29"/>
      <c r="AE186" s="29"/>
      <c r="AR186" s="163" t="s">
        <v>185</v>
      </c>
      <c r="AT186" s="163" t="s">
        <v>144</v>
      </c>
      <c r="AU186" s="163" t="s">
        <v>127</v>
      </c>
      <c r="AY186" s="14" t="s">
        <v>122</v>
      </c>
      <c r="BE186" s="164">
        <f t="shared" si="34"/>
        <v>0</v>
      </c>
      <c r="BF186" s="164">
        <f t="shared" si="35"/>
        <v>0</v>
      </c>
      <c r="BG186" s="164">
        <f t="shared" si="36"/>
        <v>0</v>
      </c>
      <c r="BH186" s="164">
        <f t="shared" si="37"/>
        <v>0</v>
      </c>
      <c r="BI186" s="164">
        <f t="shared" si="38"/>
        <v>0</v>
      </c>
      <c r="BJ186" s="14" t="s">
        <v>127</v>
      </c>
      <c r="BK186" s="164">
        <f t="shared" si="39"/>
        <v>0</v>
      </c>
      <c r="BL186" s="14" t="s">
        <v>185</v>
      </c>
      <c r="BM186" s="163" t="s">
        <v>309</v>
      </c>
    </row>
    <row r="187" spans="1:65" s="2" customFormat="1" ht="24.2" customHeight="1" x14ac:dyDescent="0.2">
      <c r="A187" s="29"/>
      <c r="B187" s="149"/>
      <c r="C187" s="165">
        <v>57</v>
      </c>
      <c r="D187" s="150" t="s">
        <v>125</v>
      </c>
      <c r="E187" s="151" t="s">
        <v>310</v>
      </c>
      <c r="F187" s="152" t="s">
        <v>311</v>
      </c>
      <c r="G187" s="153" t="s">
        <v>138</v>
      </c>
      <c r="H187" s="154">
        <v>200</v>
      </c>
      <c r="I187" s="155"/>
      <c r="J187" s="155"/>
      <c r="K187" s="156">
        <f t="shared" si="27"/>
        <v>0</v>
      </c>
      <c r="L187" s="157"/>
      <c r="M187" s="30"/>
      <c r="N187" s="158" t="s">
        <v>1</v>
      </c>
      <c r="O187" s="159" t="s">
        <v>42</v>
      </c>
      <c r="P187" s="160">
        <f t="shared" si="28"/>
        <v>0</v>
      </c>
      <c r="Q187" s="160">
        <f t="shared" si="29"/>
        <v>0</v>
      </c>
      <c r="R187" s="160">
        <f t="shared" si="30"/>
        <v>0</v>
      </c>
      <c r="S187" s="58"/>
      <c r="T187" s="161">
        <f t="shared" si="31"/>
        <v>0</v>
      </c>
      <c r="U187" s="161">
        <v>0</v>
      </c>
      <c r="V187" s="161">
        <f t="shared" si="32"/>
        <v>0</v>
      </c>
      <c r="W187" s="161">
        <v>0</v>
      </c>
      <c r="X187" s="162">
        <f t="shared" si="33"/>
        <v>0</v>
      </c>
      <c r="Y187" s="29"/>
      <c r="Z187" s="29"/>
      <c r="AA187" s="29"/>
      <c r="AB187" s="29"/>
      <c r="AC187" s="29"/>
      <c r="AD187" s="29"/>
      <c r="AE187" s="29"/>
      <c r="AR187" s="163" t="s">
        <v>142</v>
      </c>
      <c r="AT187" s="163" t="s">
        <v>125</v>
      </c>
      <c r="AU187" s="163" t="s">
        <v>127</v>
      </c>
      <c r="AY187" s="14" t="s">
        <v>122</v>
      </c>
      <c r="BE187" s="164">
        <f t="shared" si="34"/>
        <v>0</v>
      </c>
      <c r="BF187" s="164">
        <f t="shared" si="35"/>
        <v>0</v>
      </c>
      <c r="BG187" s="164">
        <f t="shared" si="36"/>
        <v>0</v>
      </c>
      <c r="BH187" s="164">
        <f t="shared" si="37"/>
        <v>0</v>
      </c>
      <c r="BI187" s="164">
        <f t="shared" si="38"/>
        <v>0</v>
      </c>
      <c r="BJ187" s="14" t="s">
        <v>127</v>
      </c>
      <c r="BK187" s="164">
        <f t="shared" si="39"/>
        <v>0</v>
      </c>
      <c r="BL187" s="14" t="s">
        <v>142</v>
      </c>
      <c r="BM187" s="163" t="s">
        <v>312</v>
      </c>
    </row>
    <row r="188" spans="1:65" s="2" customFormat="1" ht="24.2" customHeight="1" x14ac:dyDescent="0.2">
      <c r="A188" s="29"/>
      <c r="B188" s="149"/>
      <c r="C188" s="150">
        <v>58</v>
      </c>
      <c r="D188" s="165" t="s">
        <v>144</v>
      </c>
      <c r="E188" s="166" t="s">
        <v>313</v>
      </c>
      <c r="F188" s="167" t="s">
        <v>314</v>
      </c>
      <c r="G188" s="168" t="s">
        <v>138</v>
      </c>
      <c r="H188" s="169">
        <v>200</v>
      </c>
      <c r="I188" s="170"/>
      <c r="J188" s="171"/>
      <c r="K188" s="172">
        <f t="shared" si="27"/>
        <v>0</v>
      </c>
      <c r="L188" s="171"/>
      <c r="M188" s="173"/>
      <c r="N188" s="174" t="s">
        <v>1</v>
      </c>
      <c r="O188" s="159" t="s">
        <v>42</v>
      </c>
      <c r="P188" s="160">
        <f t="shared" si="28"/>
        <v>0</v>
      </c>
      <c r="Q188" s="160">
        <f t="shared" si="29"/>
        <v>0</v>
      </c>
      <c r="R188" s="160">
        <f t="shared" si="30"/>
        <v>0</v>
      </c>
      <c r="S188" s="58"/>
      <c r="T188" s="161">
        <f t="shared" si="31"/>
        <v>0</v>
      </c>
      <c r="U188" s="161">
        <v>1.7000000000000001E-4</v>
      </c>
      <c r="V188" s="161">
        <f t="shared" si="32"/>
        <v>3.4000000000000002E-2</v>
      </c>
      <c r="W188" s="161">
        <v>0</v>
      </c>
      <c r="X188" s="162">
        <f t="shared" si="33"/>
        <v>0</v>
      </c>
      <c r="Y188" s="29"/>
      <c r="Z188" s="29"/>
      <c r="AA188" s="29"/>
      <c r="AB188" s="29"/>
      <c r="AC188" s="29"/>
      <c r="AD188" s="29"/>
      <c r="AE188" s="29"/>
      <c r="AR188" s="163" t="s">
        <v>185</v>
      </c>
      <c r="AT188" s="163" t="s">
        <v>144</v>
      </c>
      <c r="AU188" s="163" t="s">
        <v>127</v>
      </c>
      <c r="AY188" s="14" t="s">
        <v>122</v>
      </c>
      <c r="BE188" s="164">
        <f t="shared" si="34"/>
        <v>0</v>
      </c>
      <c r="BF188" s="164">
        <f t="shared" si="35"/>
        <v>0</v>
      </c>
      <c r="BG188" s="164">
        <f t="shared" si="36"/>
        <v>0</v>
      </c>
      <c r="BH188" s="164">
        <f t="shared" si="37"/>
        <v>0</v>
      </c>
      <c r="BI188" s="164">
        <f t="shared" si="38"/>
        <v>0</v>
      </c>
      <c r="BJ188" s="14" t="s">
        <v>127</v>
      </c>
      <c r="BK188" s="164">
        <f t="shared" si="39"/>
        <v>0</v>
      </c>
      <c r="BL188" s="14" t="s">
        <v>185</v>
      </c>
      <c r="BM188" s="163" t="s">
        <v>315</v>
      </c>
    </row>
    <row r="189" spans="1:65" s="2" customFormat="1" ht="24.2" customHeight="1" x14ac:dyDescent="0.2">
      <c r="A189" s="29"/>
      <c r="B189" s="149"/>
      <c r="C189" s="165">
        <v>59</v>
      </c>
      <c r="D189" s="150" t="s">
        <v>125</v>
      </c>
      <c r="E189" s="151" t="s">
        <v>316</v>
      </c>
      <c r="F189" s="152" t="s">
        <v>317</v>
      </c>
      <c r="G189" s="153" t="s">
        <v>130</v>
      </c>
      <c r="H189" s="154">
        <v>1</v>
      </c>
      <c r="I189" s="155"/>
      <c r="J189" s="155"/>
      <c r="K189" s="156">
        <f t="shared" si="27"/>
        <v>0</v>
      </c>
      <c r="L189" s="157"/>
      <c r="M189" s="30"/>
      <c r="N189" s="158" t="s">
        <v>1</v>
      </c>
      <c r="O189" s="159" t="s">
        <v>42</v>
      </c>
      <c r="P189" s="160">
        <f t="shared" si="28"/>
        <v>0</v>
      </c>
      <c r="Q189" s="160">
        <f t="shared" si="29"/>
        <v>0</v>
      </c>
      <c r="R189" s="160">
        <f t="shared" si="30"/>
        <v>0</v>
      </c>
      <c r="S189" s="58"/>
      <c r="T189" s="161">
        <f t="shared" si="31"/>
        <v>0</v>
      </c>
      <c r="U189" s="161">
        <v>0</v>
      </c>
      <c r="V189" s="161">
        <f t="shared" si="32"/>
        <v>0</v>
      </c>
      <c r="W189" s="161">
        <v>0</v>
      </c>
      <c r="X189" s="162">
        <f t="shared" si="33"/>
        <v>0</v>
      </c>
      <c r="Y189" s="29"/>
      <c r="Z189" s="29"/>
      <c r="AA189" s="29"/>
      <c r="AB189" s="29"/>
      <c r="AC189" s="29"/>
      <c r="AD189" s="29"/>
      <c r="AE189" s="29"/>
      <c r="AR189" s="163" t="s">
        <v>142</v>
      </c>
      <c r="AT189" s="163" t="s">
        <v>125</v>
      </c>
      <c r="AU189" s="163" t="s">
        <v>127</v>
      </c>
      <c r="AY189" s="14" t="s">
        <v>122</v>
      </c>
      <c r="BE189" s="164">
        <f t="shared" si="34"/>
        <v>0</v>
      </c>
      <c r="BF189" s="164">
        <f t="shared" si="35"/>
        <v>0</v>
      </c>
      <c r="BG189" s="164">
        <f t="shared" si="36"/>
        <v>0</v>
      </c>
      <c r="BH189" s="164">
        <f t="shared" si="37"/>
        <v>0</v>
      </c>
      <c r="BI189" s="164">
        <f t="shared" si="38"/>
        <v>0</v>
      </c>
      <c r="BJ189" s="14" t="s">
        <v>127</v>
      </c>
      <c r="BK189" s="164">
        <f t="shared" si="39"/>
        <v>0</v>
      </c>
      <c r="BL189" s="14" t="s">
        <v>142</v>
      </c>
      <c r="BM189" s="163" t="s">
        <v>318</v>
      </c>
    </row>
    <row r="190" spans="1:65" s="2" customFormat="1" ht="16.5" customHeight="1" x14ac:dyDescent="0.2">
      <c r="A190" s="29"/>
      <c r="B190" s="149"/>
      <c r="C190" s="150">
        <v>60</v>
      </c>
      <c r="D190" s="165" t="s">
        <v>144</v>
      </c>
      <c r="E190" s="166" t="s">
        <v>319</v>
      </c>
      <c r="F190" s="167" t="s">
        <v>320</v>
      </c>
      <c r="G190" s="168" t="s">
        <v>321</v>
      </c>
      <c r="H190" s="169">
        <v>1</v>
      </c>
      <c r="I190" s="170"/>
      <c r="J190" s="171"/>
      <c r="K190" s="172">
        <f t="shared" si="27"/>
        <v>0</v>
      </c>
      <c r="L190" s="171"/>
      <c r="M190" s="173"/>
      <c r="N190" s="174" t="s">
        <v>1</v>
      </c>
      <c r="O190" s="159" t="s">
        <v>42</v>
      </c>
      <c r="P190" s="160">
        <f t="shared" si="28"/>
        <v>0</v>
      </c>
      <c r="Q190" s="160">
        <f t="shared" si="29"/>
        <v>0</v>
      </c>
      <c r="R190" s="160">
        <f t="shared" si="30"/>
        <v>0</v>
      </c>
      <c r="S190" s="58"/>
      <c r="T190" s="161">
        <f t="shared" si="31"/>
        <v>0</v>
      </c>
      <c r="U190" s="161">
        <v>4.6000000000000001E-4</v>
      </c>
      <c r="V190" s="161">
        <f t="shared" si="32"/>
        <v>4.6000000000000001E-4</v>
      </c>
      <c r="W190" s="161">
        <v>0</v>
      </c>
      <c r="X190" s="162">
        <f t="shared" si="33"/>
        <v>0</v>
      </c>
      <c r="Y190" s="29"/>
      <c r="Z190" s="29"/>
      <c r="AA190" s="29"/>
      <c r="AB190" s="29"/>
      <c r="AC190" s="29"/>
      <c r="AD190" s="29"/>
      <c r="AE190" s="29"/>
      <c r="AR190" s="163" t="s">
        <v>185</v>
      </c>
      <c r="AT190" s="163" t="s">
        <v>144</v>
      </c>
      <c r="AU190" s="163" t="s">
        <v>127</v>
      </c>
      <c r="AY190" s="14" t="s">
        <v>122</v>
      </c>
      <c r="BE190" s="164">
        <f t="shared" si="34"/>
        <v>0</v>
      </c>
      <c r="BF190" s="164">
        <f t="shared" si="35"/>
        <v>0</v>
      </c>
      <c r="BG190" s="164">
        <f t="shared" si="36"/>
        <v>0</v>
      </c>
      <c r="BH190" s="164">
        <f t="shared" si="37"/>
        <v>0</v>
      </c>
      <c r="BI190" s="164">
        <f t="shared" si="38"/>
        <v>0</v>
      </c>
      <c r="BJ190" s="14" t="s">
        <v>127</v>
      </c>
      <c r="BK190" s="164">
        <f t="shared" si="39"/>
        <v>0</v>
      </c>
      <c r="BL190" s="14" t="s">
        <v>185</v>
      </c>
      <c r="BM190" s="163" t="s">
        <v>322</v>
      </c>
    </row>
    <row r="191" spans="1:65" s="2" customFormat="1" ht="24.2" customHeight="1" x14ac:dyDescent="0.2">
      <c r="A191" s="29"/>
      <c r="B191" s="149"/>
      <c r="C191" s="165">
        <v>61</v>
      </c>
      <c r="D191" s="150" t="s">
        <v>125</v>
      </c>
      <c r="E191" s="151" t="s">
        <v>323</v>
      </c>
      <c r="F191" s="152" t="s">
        <v>324</v>
      </c>
      <c r="G191" s="153" t="s">
        <v>138</v>
      </c>
      <c r="H191" s="154">
        <v>50</v>
      </c>
      <c r="I191" s="155"/>
      <c r="J191" s="155"/>
      <c r="K191" s="156">
        <f t="shared" si="27"/>
        <v>0</v>
      </c>
      <c r="L191" s="157"/>
      <c r="M191" s="30"/>
      <c r="N191" s="158" t="s">
        <v>1</v>
      </c>
      <c r="O191" s="159" t="s">
        <v>42</v>
      </c>
      <c r="P191" s="160">
        <f t="shared" si="28"/>
        <v>0</v>
      </c>
      <c r="Q191" s="160">
        <f t="shared" si="29"/>
        <v>0</v>
      </c>
      <c r="R191" s="160">
        <f t="shared" si="30"/>
        <v>0</v>
      </c>
      <c r="S191" s="58"/>
      <c r="T191" s="161">
        <f t="shared" si="31"/>
        <v>0</v>
      </c>
      <c r="U191" s="161">
        <v>0</v>
      </c>
      <c r="V191" s="161">
        <f t="shared" si="32"/>
        <v>0</v>
      </c>
      <c r="W191" s="161">
        <v>0</v>
      </c>
      <c r="X191" s="162">
        <f t="shared" si="33"/>
        <v>0</v>
      </c>
      <c r="Y191" s="29"/>
      <c r="Z191" s="29"/>
      <c r="AA191" s="29"/>
      <c r="AB191" s="29"/>
      <c r="AC191" s="29"/>
      <c r="AD191" s="29"/>
      <c r="AE191" s="29"/>
      <c r="AR191" s="163" t="s">
        <v>142</v>
      </c>
      <c r="AT191" s="163" t="s">
        <v>125</v>
      </c>
      <c r="AU191" s="163" t="s">
        <v>127</v>
      </c>
      <c r="AY191" s="14" t="s">
        <v>122</v>
      </c>
      <c r="BE191" s="164">
        <f t="shared" si="34"/>
        <v>0</v>
      </c>
      <c r="BF191" s="164">
        <f t="shared" si="35"/>
        <v>0</v>
      </c>
      <c r="BG191" s="164">
        <f t="shared" si="36"/>
        <v>0</v>
      </c>
      <c r="BH191" s="164">
        <f t="shared" si="37"/>
        <v>0</v>
      </c>
      <c r="BI191" s="164">
        <f t="shared" si="38"/>
        <v>0</v>
      </c>
      <c r="BJ191" s="14" t="s">
        <v>127</v>
      </c>
      <c r="BK191" s="164">
        <f t="shared" si="39"/>
        <v>0</v>
      </c>
      <c r="BL191" s="14" t="s">
        <v>142</v>
      </c>
      <c r="BM191" s="163" t="s">
        <v>325</v>
      </c>
    </row>
    <row r="192" spans="1:65" s="2" customFormat="1" ht="16.5" customHeight="1" x14ac:dyDescent="0.2">
      <c r="A192" s="29"/>
      <c r="B192" s="149"/>
      <c r="C192" s="150">
        <v>62</v>
      </c>
      <c r="D192" s="165" t="s">
        <v>144</v>
      </c>
      <c r="E192" s="166" t="s">
        <v>326</v>
      </c>
      <c r="F192" s="167" t="s">
        <v>327</v>
      </c>
      <c r="G192" s="168" t="s">
        <v>138</v>
      </c>
      <c r="H192" s="169">
        <v>50</v>
      </c>
      <c r="I192" s="170"/>
      <c r="J192" s="171"/>
      <c r="K192" s="172">
        <f t="shared" si="27"/>
        <v>0</v>
      </c>
      <c r="L192" s="171"/>
      <c r="M192" s="173"/>
      <c r="N192" s="174" t="s">
        <v>1</v>
      </c>
      <c r="O192" s="159" t="s">
        <v>42</v>
      </c>
      <c r="P192" s="160">
        <f t="shared" si="28"/>
        <v>0</v>
      </c>
      <c r="Q192" s="160">
        <f t="shared" si="29"/>
        <v>0</v>
      </c>
      <c r="R192" s="160">
        <f t="shared" si="30"/>
        <v>0</v>
      </c>
      <c r="S192" s="58"/>
      <c r="T192" s="161">
        <f t="shared" si="31"/>
        <v>0</v>
      </c>
      <c r="U192" s="161">
        <v>2.0000000000000002E-5</v>
      </c>
      <c r="V192" s="161">
        <f t="shared" si="32"/>
        <v>1E-3</v>
      </c>
      <c r="W192" s="161">
        <v>0</v>
      </c>
      <c r="X192" s="162">
        <f t="shared" si="33"/>
        <v>0</v>
      </c>
      <c r="Y192" s="29"/>
      <c r="Z192" s="29"/>
      <c r="AA192" s="29"/>
      <c r="AB192" s="29"/>
      <c r="AC192" s="29"/>
      <c r="AD192" s="29"/>
      <c r="AE192" s="29"/>
      <c r="AR192" s="163" t="s">
        <v>185</v>
      </c>
      <c r="AT192" s="163" t="s">
        <v>144</v>
      </c>
      <c r="AU192" s="163" t="s">
        <v>127</v>
      </c>
      <c r="AY192" s="14" t="s">
        <v>122</v>
      </c>
      <c r="BE192" s="164">
        <f t="shared" si="34"/>
        <v>0</v>
      </c>
      <c r="BF192" s="164">
        <f t="shared" si="35"/>
        <v>0</v>
      </c>
      <c r="BG192" s="164">
        <f t="shared" si="36"/>
        <v>0</v>
      </c>
      <c r="BH192" s="164">
        <f t="shared" si="37"/>
        <v>0</v>
      </c>
      <c r="BI192" s="164">
        <f t="shared" si="38"/>
        <v>0</v>
      </c>
      <c r="BJ192" s="14" t="s">
        <v>127</v>
      </c>
      <c r="BK192" s="164">
        <f t="shared" si="39"/>
        <v>0</v>
      </c>
      <c r="BL192" s="14" t="s">
        <v>185</v>
      </c>
      <c r="BM192" s="163" t="s">
        <v>328</v>
      </c>
    </row>
    <row r="193" spans="1:65" s="2" customFormat="1" ht="24.2" customHeight="1" x14ac:dyDescent="0.2">
      <c r="A193" s="29"/>
      <c r="B193" s="149"/>
      <c r="C193" s="165">
        <v>63</v>
      </c>
      <c r="D193" s="150" t="s">
        <v>125</v>
      </c>
      <c r="E193" s="151" t="s">
        <v>329</v>
      </c>
      <c r="F193" s="152" t="s">
        <v>330</v>
      </c>
      <c r="G193" s="153" t="s">
        <v>130</v>
      </c>
      <c r="H193" s="154">
        <v>30</v>
      </c>
      <c r="I193" s="155"/>
      <c r="J193" s="155"/>
      <c r="K193" s="156">
        <f t="shared" si="27"/>
        <v>0</v>
      </c>
      <c r="L193" s="157"/>
      <c r="M193" s="30"/>
      <c r="N193" s="158" t="s">
        <v>1</v>
      </c>
      <c r="O193" s="159" t="s">
        <v>42</v>
      </c>
      <c r="P193" s="160">
        <f t="shared" si="28"/>
        <v>0</v>
      </c>
      <c r="Q193" s="160">
        <f t="shared" si="29"/>
        <v>0</v>
      </c>
      <c r="R193" s="160">
        <f t="shared" si="30"/>
        <v>0</v>
      </c>
      <c r="S193" s="58"/>
      <c r="T193" s="161">
        <f t="shared" si="31"/>
        <v>0</v>
      </c>
      <c r="U193" s="161">
        <v>0</v>
      </c>
      <c r="V193" s="161">
        <f t="shared" si="32"/>
        <v>0</v>
      </c>
      <c r="W193" s="161">
        <v>0</v>
      </c>
      <c r="X193" s="162">
        <f t="shared" si="33"/>
        <v>0</v>
      </c>
      <c r="Y193" s="29"/>
      <c r="Z193" s="29"/>
      <c r="AA193" s="29"/>
      <c r="AB193" s="29"/>
      <c r="AC193" s="29"/>
      <c r="AD193" s="29"/>
      <c r="AE193" s="29"/>
      <c r="AR193" s="163" t="s">
        <v>142</v>
      </c>
      <c r="AT193" s="163" t="s">
        <v>125</v>
      </c>
      <c r="AU193" s="163" t="s">
        <v>127</v>
      </c>
      <c r="AY193" s="14" t="s">
        <v>122</v>
      </c>
      <c r="BE193" s="164">
        <f t="shared" si="34"/>
        <v>0</v>
      </c>
      <c r="BF193" s="164">
        <f t="shared" si="35"/>
        <v>0</v>
      </c>
      <c r="BG193" s="164">
        <f t="shared" si="36"/>
        <v>0</v>
      </c>
      <c r="BH193" s="164">
        <f t="shared" si="37"/>
        <v>0</v>
      </c>
      <c r="BI193" s="164">
        <f t="shared" si="38"/>
        <v>0</v>
      </c>
      <c r="BJ193" s="14" t="s">
        <v>127</v>
      </c>
      <c r="BK193" s="164">
        <f t="shared" si="39"/>
        <v>0</v>
      </c>
      <c r="BL193" s="14" t="s">
        <v>142</v>
      </c>
      <c r="BM193" s="163" t="s">
        <v>331</v>
      </c>
    </row>
    <row r="194" spans="1:65" s="2" customFormat="1" ht="24.2" customHeight="1" x14ac:dyDescent="0.2">
      <c r="A194" s="29"/>
      <c r="B194" s="149"/>
      <c r="C194" s="150">
        <v>64</v>
      </c>
      <c r="D194" s="150" t="s">
        <v>125</v>
      </c>
      <c r="E194" s="151" t="s">
        <v>332</v>
      </c>
      <c r="F194" s="152" t="s">
        <v>333</v>
      </c>
      <c r="G194" s="153" t="s">
        <v>130</v>
      </c>
      <c r="H194" s="154">
        <v>5</v>
      </c>
      <c r="I194" s="155"/>
      <c r="J194" s="155"/>
      <c r="K194" s="156">
        <f t="shared" si="27"/>
        <v>0</v>
      </c>
      <c r="L194" s="157"/>
      <c r="M194" s="30"/>
      <c r="N194" s="158" t="s">
        <v>1</v>
      </c>
      <c r="O194" s="159" t="s">
        <v>42</v>
      </c>
      <c r="P194" s="160">
        <f t="shared" si="28"/>
        <v>0</v>
      </c>
      <c r="Q194" s="160">
        <f t="shared" si="29"/>
        <v>0</v>
      </c>
      <c r="R194" s="160">
        <f t="shared" si="30"/>
        <v>0</v>
      </c>
      <c r="S194" s="58"/>
      <c r="T194" s="161">
        <f t="shared" si="31"/>
        <v>0</v>
      </c>
      <c r="U194" s="161">
        <v>0</v>
      </c>
      <c r="V194" s="161">
        <f t="shared" si="32"/>
        <v>0</v>
      </c>
      <c r="W194" s="161">
        <v>0</v>
      </c>
      <c r="X194" s="162">
        <f t="shared" si="33"/>
        <v>0</v>
      </c>
      <c r="Y194" s="29"/>
      <c r="Z194" s="29"/>
      <c r="AA194" s="29"/>
      <c r="AB194" s="29"/>
      <c r="AC194" s="29"/>
      <c r="AD194" s="29"/>
      <c r="AE194" s="29"/>
      <c r="AR194" s="163" t="s">
        <v>142</v>
      </c>
      <c r="AT194" s="163" t="s">
        <v>125</v>
      </c>
      <c r="AU194" s="163" t="s">
        <v>127</v>
      </c>
      <c r="AY194" s="14" t="s">
        <v>122</v>
      </c>
      <c r="BE194" s="164">
        <f t="shared" si="34"/>
        <v>0</v>
      </c>
      <c r="BF194" s="164">
        <f t="shared" si="35"/>
        <v>0</v>
      </c>
      <c r="BG194" s="164">
        <f t="shared" si="36"/>
        <v>0</v>
      </c>
      <c r="BH194" s="164">
        <f t="shared" si="37"/>
        <v>0</v>
      </c>
      <c r="BI194" s="164">
        <f t="shared" si="38"/>
        <v>0</v>
      </c>
      <c r="BJ194" s="14" t="s">
        <v>127</v>
      </c>
      <c r="BK194" s="164">
        <f t="shared" si="39"/>
        <v>0</v>
      </c>
      <c r="BL194" s="14" t="s">
        <v>142</v>
      </c>
      <c r="BM194" s="163" t="s">
        <v>334</v>
      </c>
    </row>
    <row r="195" spans="1:65" s="2" customFormat="1" ht="16.5" customHeight="1" x14ac:dyDescent="0.2">
      <c r="A195" s="29"/>
      <c r="B195" s="149"/>
      <c r="C195" s="165">
        <v>65</v>
      </c>
      <c r="D195" s="150" t="s">
        <v>125</v>
      </c>
      <c r="E195" s="151" t="s">
        <v>335</v>
      </c>
      <c r="F195" s="152" t="s">
        <v>336</v>
      </c>
      <c r="G195" s="153" t="s">
        <v>337</v>
      </c>
      <c r="H195" s="154">
        <v>17.064</v>
      </c>
      <c r="I195" s="155"/>
      <c r="J195" s="155"/>
      <c r="K195" s="156">
        <f t="shared" si="27"/>
        <v>0</v>
      </c>
      <c r="L195" s="157"/>
      <c r="M195" s="30"/>
      <c r="N195" s="158" t="s">
        <v>1</v>
      </c>
      <c r="O195" s="159" t="s">
        <v>42</v>
      </c>
      <c r="P195" s="160">
        <f t="shared" si="28"/>
        <v>0</v>
      </c>
      <c r="Q195" s="160">
        <f t="shared" si="29"/>
        <v>0</v>
      </c>
      <c r="R195" s="160">
        <f t="shared" si="30"/>
        <v>0</v>
      </c>
      <c r="S195" s="58"/>
      <c r="T195" s="161">
        <f t="shared" si="31"/>
        <v>0</v>
      </c>
      <c r="U195" s="161">
        <v>0</v>
      </c>
      <c r="V195" s="161">
        <f t="shared" si="32"/>
        <v>0</v>
      </c>
      <c r="W195" s="161">
        <v>0</v>
      </c>
      <c r="X195" s="162">
        <f t="shared" si="33"/>
        <v>0</v>
      </c>
      <c r="Y195" s="29"/>
      <c r="Z195" s="29"/>
      <c r="AA195" s="29"/>
      <c r="AB195" s="29"/>
      <c r="AC195" s="29"/>
      <c r="AD195" s="29"/>
      <c r="AE195" s="29"/>
      <c r="AR195" s="163" t="s">
        <v>142</v>
      </c>
      <c r="AT195" s="163" t="s">
        <v>125</v>
      </c>
      <c r="AU195" s="163" t="s">
        <v>127</v>
      </c>
      <c r="AY195" s="14" t="s">
        <v>122</v>
      </c>
      <c r="BE195" s="164">
        <f t="shared" si="34"/>
        <v>0</v>
      </c>
      <c r="BF195" s="164">
        <f t="shared" si="35"/>
        <v>0</v>
      </c>
      <c r="BG195" s="164">
        <f t="shared" si="36"/>
        <v>0</v>
      </c>
      <c r="BH195" s="164">
        <f t="shared" si="37"/>
        <v>0</v>
      </c>
      <c r="BI195" s="164">
        <f t="shared" si="38"/>
        <v>0</v>
      </c>
      <c r="BJ195" s="14" t="s">
        <v>127</v>
      </c>
      <c r="BK195" s="164">
        <f t="shared" si="39"/>
        <v>0</v>
      </c>
      <c r="BL195" s="14" t="s">
        <v>142</v>
      </c>
      <c r="BM195" s="163" t="s">
        <v>338</v>
      </c>
    </row>
    <row r="196" spans="1:65" s="2" customFormat="1" ht="16.5" customHeight="1" x14ac:dyDescent="0.2">
      <c r="A196" s="29"/>
      <c r="B196" s="149"/>
      <c r="C196" s="150">
        <v>66</v>
      </c>
      <c r="D196" s="150" t="s">
        <v>125</v>
      </c>
      <c r="E196" s="151" t="s">
        <v>339</v>
      </c>
      <c r="F196" s="152" t="s">
        <v>340</v>
      </c>
      <c r="G196" s="153" t="s">
        <v>337</v>
      </c>
      <c r="H196" s="154">
        <v>33.978000000000002</v>
      </c>
      <c r="I196" s="155"/>
      <c r="J196" s="155"/>
      <c r="K196" s="156">
        <f t="shared" si="27"/>
        <v>0</v>
      </c>
      <c r="L196" s="157"/>
      <c r="M196" s="30"/>
      <c r="N196" s="158" t="s">
        <v>1</v>
      </c>
      <c r="O196" s="159" t="s">
        <v>42</v>
      </c>
      <c r="P196" s="160">
        <f t="shared" si="28"/>
        <v>0</v>
      </c>
      <c r="Q196" s="160">
        <f t="shared" si="29"/>
        <v>0</v>
      </c>
      <c r="R196" s="160">
        <f t="shared" si="30"/>
        <v>0</v>
      </c>
      <c r="S196" s="58"/>
      <c r="T196" s="161">
        <f t="shared" si="31"/>
        <v>0</v>
      </c>
      <c r="U196" s="161">
        <v>0</v>
      </c>
      <c r="V196" s="161">
        <f t="shared" si="32"/>
        <v>0</v>
      </c>
      <c r="W196" s="161">
        <v>0</v>
      </c>
      <c r="X196" s="162">
        <f t="shared" si="33"/>
        <v>0</v>
      </c>
      <c r="Y196" s="29"/>
      <c r="Z196" s="29"/>
      <c r="AA196" s="29"/>
      <c r="AB196" s="29"/>
      <c r="AC196" s="29"/>
      <c r="AD196" s="29"/>
      <c r="AE196" s="29"/>
      <c r="AR196" s="163" t="s">
        <v>142</v>
      </c>
      <c r="AT196" s="163" t="s">
        <v>125</v>
      </c>
      <c r="AU196" s="163" t="s">
        <v>127</v>
      </c>
      <c r="AY196" s="14" t="s">
        <v>122</v>
      </c>
      <c r="BE196" s="164">
        <f t="shared" si="34"/>
        <v>0</v>
      </c>
      <c r="BF196" s="164">
        <f t="shared" si="35"/>
        <v>0</v>
      </c>
      <c r="BG196" s="164">
        <f t="shared" si="36"/>
        <v>0</v>
      </c>
      <c r="BH196" s="164">
        <f t="shared" si="37"/>
        <v>0</v>
      </c>
      <c r="BI196" s="164">
        <f t="shared" si="38"/>
        <v>0</v>
      </c>
      <c r="BJ196" s="14" t="s">
        <v>127</v>
      </c>
      <c r="BK196" s="164">
        <f t="shared" si="39"/>
        <v>0</v>
      </c>
      <c r="BL196" s="14" t="s">
        <v>142</v>
      </c>
      <c r="BM196" s="163" t="s">
        <v>341</v>
      </c>
    </row>
    <row r="197" spans="1:65" s="2" customFormat="1" ht="16.5" customHeight="1" x14ac:dyDescent="0.2">
      <c r="A197" s="29"/>
      <c r="B197" s="149"/>
      <c r="C197" s="165">
        <v>67</v>
      </c>
      <c r="D197" s="150" t="s">
        <v>125</v>
      </c>
      <c r="E197" s="151" t="s">
        <v>342</v>
      </c>
      <c r="F197" s="152" t="s">
        <v>343</v>
      </c>
      <c r="G197" s="153" t="s">
        <v>337</v>
      </c>
      <c r="H197" s="154">
        <v>17.064</v>
      </c>
      <c r="I197" s="155"/>
      <c r="J197" s="155"/>
      <c r="K197" s="156">
        <f t="shared" si="27"/>
        <v>0</v>
      </c>
      <c r="L197" s="157"/>
      <c r="M197" s="30"/>
      <c r="N197" s="158" t="s">
        <v>1</v>
      </c>
      <c r="O197" s="159" t="s">
        <v>42</v>
      </c>
      <c r="P197" s="160">
        <f t="shared" si="28"/>
        <v>0</v>
      </c>
      <c r="Q197" s="160">
        <f t="shared" si="29"/>
        <v>0</v>
      </c>
      <c r="R197" s="160">
        <f t="shared" si="30"/>
        <v>0</v>
      </c>
      <c r="S197" s="58"/>
      <c r="T197" s="161">
        <f t="shared" si="31"/>
        <v>0</v>
      </c>
      <c r="U197" s="161">
        <v>0</v>
      </c>
      <c r="V197" s="161">
        <f t="shared" si="32"/>
        <v>0</v>
      </c>
      <c r="W197" s="161">
        <v>0</v>
      </c>
      <c r="X197" s="162">
        <f t="shared" si="33"/>
        <v>0</v>
      </c>
      <c r="Y197" s="29"/>
      <c r="Z197" s="29"/>
      <c r="AA197" s="29"/>
      <c r="AB197" s="29"/>
      <c r="AC197" s="29"/>
      <c r="AD197" s="29"/>
      <c r="AE197" s="29"/>
      <c r="AR197" s="163" t="s">
        <v>142</v>
      </c>
      <c r="AT197" s="163" t="s">
        <v>125</v>
      </c>
      <c r="AU197" s="163" t="s">
        <v>127</v>
      </c>
      <c r="AY197" s="14" t="s">
        <v>122</v>
      </c>
      <c r="BE197" s="164">
        <f t="shared" si="34"/>
        <v>0</v>
      </c>
      <c r="BF197" s="164">
        <f t="shared" si="35"/>
        <v>0</v>
      </c>
      <c r="BG197" s="164">
        <f t="shared" si="36"/>
        <v>0</v>
      </c>
      <c r="BH197" s="164">
        <f t="shared" si="37"/>
        <v>0</v>
      </c>
      <c r="BI197" s="164">
        <f t="shared" si="38"/>
        <v>0</v>
      </c>
      <c r="BJ197" s="14" t="s">
        <v>127</v>
      </c>
      <c r="BK197" s="164">
        <f t="shared" si="39"/>
        <v>0</v>
      </c>
      <c r="BL197" s="14" t="s">
        <v>142</v>
      </c>
      <c r="BM197" s="163" t="s">
        <v>344</v>
      </c>
    </row>
    <row r="198" spans="1:65" s="2" customFormat="1" ht="16.5" customHeight="1" x14ac:dyDescent="0.2">
      <c r="A198" s="29"/>
      <c r="B198" s="149"/>
      <c r="C198" s="150">
        <v>68</v>
      </c>
      <c r="D198" s="150" t="s">
        <v>125</v>
      </c>
      <c r="E198" s="151" t="s">
        <v>345</v>
      </c>
      <c r="F198" s="152" t="s">
        <v>346</v>
      </c>
      <c r="G198" s="153" t="s">
        <v>337</v>
      </c>
      <c r="H198" s="154">
        <v>14.228999999999999</v>
      </c>
      <c r="I198" s="155"/>
      <c r="J198" s="155"/>
      <c r="K198" s="156">
        <f t="shared" si="27"/>
        <v>0</v>
      </c>
      <c r="L198" s="157"/>
      <c r="M198" s="30"/>
      <c r="N198" s="158" t="s">
        <v>1</v>
      </c>
      <c r="O198" s="159" t="s">
        <v>42</v>
      </c>
      <c r="P198" s="160">
        <f t="shared" si="28"/>
        <v>0</v>
      </c>
      <c r="Q198" s="160">
        <f t="shared" si="29"/>
        <v>0</v>
      </c>
      <c r="R198" s="160">
        <f t="shared" si="30"/>
        <v>0</v>
      </c>
      <c r="S198" s="58"/>
      <c r="T198" s="161">
        <f t="shared" si="31"/>
        <v>0</v>
      </c>
      <c r="U198" s="161">
        <v>0</v>
      </c>
      <c r="V198" s="161">
        <f t="shared" si="32"/>
        <v>0</v>
      </c>
      <c r="W198" s="161">
        <v>0</v>
      </c>
      <c r="X198" s="162">
        <f t="shared" si="33"/>
        <v>0</v>
      </c>
      <c r="Y198" s="29"/>
      <c r="Z198" s="29"/>
      <c r="AA198" s="29"/>
      <c r="AB198" s="29"/>
      <c r="AC198" s="29"/>
      <c r="AD198" s="29"/>
      <c r="AE198" s="29"/>
      <c r="AR198" s="163" t="s">
        <v>142</v>
      </c>
      <c r="AT198" s="163" t="s">
        <v>125</v>
      </c>
      <c r="AU198" s="163" t="s">
        <v>127</v>
      </c>
      <c r="AY198" s="14" t="s">
        <v>122</v>
      </c>
      <c r="BE198" s="164">
        <f t="shared" si="34"/>
        <v>0</v>
      </c>
      <c r="BF198" s="164">
        <f t="shared" si="35"/>
        <v>0</v>
      </c>
      <c r="BG198" s="164">
        <f t="shared" si="36"/>
        <v>0</v>
      </c>
      <c r="BH198" s="164">
        <f t="shared" si="37"/>
        <v>0</v>
      </c>
      <c r="BI198" s="164">
        <f t="shared" si="38"/>
        <v>0</v>
      </c>
      <c r="BJ198" s="14" t="s">
        <v>127</v>
      </c>
      <c r="BK198" s="164">
        <f t="shared" si="39"/>
        <v>0</v>
      </c>
      <c r="BL198" s="14" t="s">
        <v>142</v>
      </c>
      <c r="BM198" s="163" t="s">
        <v>347</v>
      </c>
    </row>
    <row r="199" spans="1:65" s="2" customFormat="1" ht="16.5" customHeight="1" x14ac:dyDescent="0.2">
      <c r="A199" s="29"/>
      <c r="B199" s="149"/>
      <c r="C199" s="165">
        <v>69</v>
      </c>
      <c r="D199" s="150" t="s">
        <v>125</v>
      </c>
      <c r="E199" s="151" t="s">
        <v>348</v>
      </c>
      <c r="F199" s="152" t="s">
        <v>349</v>
      </c>
      <c r="G199" s="153" t="s">
        <v>337</v>
      </c>
      <c r="H199" s="154">
        <v>51.042000000000002</v>
      </c>
      <c r="I199" s="155"/>
      <c r="J199" s="155"/>
      <c r="K199" s="156">
        <f t="shared" si="27"/>
        <v>0</v>
      </c>
      <c r="L199" s="157"/>
      <c r="M199" s="30"/>
      <c r="N199" s="158" t="s">
        <v>1</v>
      </c>
      <c r="O199" s="159" t="s">
        <v>42</v>
      </c>
      <c r="P199" s="160">
        <f t="shared" si="28"/>
        <v>0</v>
      </c>
      <c r="Q199" s="160">
        <f t="shared" si="29"/>
        <v>0</v>
      </c>
      <c r="R199" s="160">
        <f t="shared" si="30"/>
        <v>0</v>
      </c>
      <c r="S199" s="58"/>
      <c r="T199" s="161">
        <f t="shared" si="31"/>
        <v>0</v>
      </c>
      <c r="U199" s="161">
        <v>0</v>
      </c>
      <c r="V199" s="161">
        <f t="shared" si="32"/>
        <v>0</v>
      </c>
      <c r="W199" s="161">
        <v>0</v>
      </c>
      <c r="X199" s="162">
        <f t="shared" si="33"/>
        <v>0</v>
      </c>
      <c r="Y199" s="29"/>
      <c r="Z199" s="29"/>
      <c r="AA199" s="29"/>
      <c r="AB199" s="29"/>
      <c r="AC199" s="29"/>
      <c r="AD199" s="29"/>
      <c r="AE199" s="29"/>
      <c r="AR199" s="163" t="s">
        <v>142</v>
      </c>
      <c r="AT199" s="163" t="s">
        <v>125</v>
      </c>
      <c r="AU199" s="163" t="s">
        <v>127</v>
      </c>
      <c r="AY199" s="14" t="s">
        <v>122</v>
      </c>
      <c r="BE199" s="164">
        <f t="shared" si="34"/>
        <v>0</v>
      </c>
      <c r="BF199" s="164">
        <f t="shared" si="35"/>
        <v>0</v>
      </c>
      <c r="BG199" s="164">
        <f t="shared" si="36"/>
        <v>0</v>
      </c>
      <c r="BH199" s="164">
        <f t="shared" si="37"/>
        <v>0</v>
      </c>
      <c r="BI199" s="164">
        <f t="shared" si="38"/>
        <v>0</v>
      </c>
      <c r="BJ199" s="14" t="s">
        <v>127</v>
      </c>
      <c r="BK199" s="164">
        <f t="shared" si="39"/>
        <v>0</v>
      </c>
      <c r="BL199" s="14" t="s">
        <v>142</v>
      </c>
      <c r="BM199" s="163" t="s">
        <v>350</v>
      </c>
    </row>
    <row r="200" spans="1:65" s="12" customFormat="1" ht="22.9" customHeight="1" x14ac:dyDescent="0.2">
      <c r="B200" s="135"/>
      <c r="D200" s="136" t="s">
        <v>77</v>
      </c>
      <c r="E200" s="147" t="s">
        <v>351</v>
      </c>
      <c r="F200" s="147" t="s">
        <v>352</v>
      </c>
      <c r="I200" s="138"/>
      <c r="J200" s="138"/>
      <c r="K200" s="148">
        <f>BK200</f>
        <v>0</v>
      </c>
      <c r="M200" s="135"/>
      <c r="N200" s="140"/>
      <c r="O200" s="141"/>
      <c r="P200" s="141"/>
      <c r="Q200" s="142">
        <f>SUM(Q201:Q225)</f>
        <v>0</v>
      </c>
      <c r="R200" s="142">
        <f>SUM(R201:R225)</f>
        <v>0</v>
      </c>
      <c r="S200" s="141"/>
      <c r="T200" s="143">
        <f>SUM(T201:T225)</f>
        <v>0</v>
      </c>
      <c r="U200" s="141"/>
      <c r="V200" s="143">
        <f>SUM(V201:V225)</f>
        <v>3.4430000000000009E-2</v>
      </c>
      <c r="W200" s="141"/>
      <c r="X200" s="144">
        <f>SUM(X201:X225)</f>
        <v>0</v>
      </c>
      <c r="AR200" s="136" t="s">
        <v>132</v>
      </c>
      <c r="AT200" s="145" t="s">
        <v>77</v>
      </c>
      <c r="AU200" s="145" t="s">
        <v>83</v>
      </c>
      <c r="AY200" s="136" t="s">
        <v>122</v>
      </c>
      <c r="BK200" s="146">
        <f>SUM(BK201:BK225)</f>
        <v>0</v>
      </c>
    </row>
    <row r="201" spans="1:65" s="2" customFormat="1" ht="16.5" customHeight="1" x14ac:dyDescent="0.2">
      <c r="A201" s="29"/>
      <c r="B201" s="149"/>
      <c r="C201" s="150">
        <v>70</v>
      </c>
      <c r="D201" s="150" t="s">
        <v>125</v>
      </c>
      <c r="E201" s="151" t="s">
        <v>353</v>
      </c>
      <c r="F201" s="152" t="s">
        <v>354</v>
      </c>
      <c r="G201" s="153" t="s">
        <v>138</v>
      </c>
      <c r="H201" s="154">
        <v>25</v>
      </c>
      <c r="I201" s="155"/>
      <c r="J201" s="155"/>
      <c r="K201" s="156">
        <f>ROUND(P201*H201,2)</f>
        <v>0</v>
      </c>
      <c r="L201" s="157"/>
      <c r="M201" s="30"/>
      <c r="N201" s="158" t="s">
        <v>1</v>
      </c>
      <c r="O201" s="159" t="s">
        <v>42</v>
      </c>
      <c r="P201" s="160">
        <f>I201+J201</f>
        <v>0</v>
      </c>
      <c r="Q201" s="160">
        <f>ROUND(I201*H201,2)</f>
        <v>0</v>
      </c>
      <c r="R201" s="160">
        <f>ROUND(J201*H201,2)</f>
        <v>0</v>
      </c>
      <c r="S201" s="58"/>
      <c r="T201" s="161">
        <f>S201*H201</f>
        <v>0</v>
      </c>
      <c r="U201" s="161">
        <v>0</v>
      </c>
      <c r="V201" s="161">
        <f>U201*H201</f>
        <v>0</v>
      </c>
      <c r="W201" s="161">
        <v>0</v>
      </c>
      <c r="X201" s="162">
        <f>W201*H201</f>
        <v>0</v>
      </c>
      <c r="Y201" s="29"/>
      <c r="Z201" s="29"/>
      <c r="AA201" s="29"/>
      <c r="AB201" s="29"/>
      <c r="AC201" s="29"/>
      <c r="AD201" s="29"/>
      <c r="AE201" s="29"/>
      <c r="AR201" s="163" t="s">
        <v>142</v>
      </c>
      <c r="AT201" s="163" t="s">
        <v>125</v>
      </c>
      <c r="AU201" s="163" t="s">
        <v>127</v>
      </c>
      <c r="AY201" s="14" t="s">
        <v>122</v>
      </c>
      <c r="BE201" s="164">
        <f>IF(O201="základná",K201,0)</f>
        <v>0</v>
      </c>
      <c r="BF201" s="164">
        <f>IF(O201="znížená",K201,0)</f>
        <v>0</v>
      </c>
      <c r="BG201" s="164">
        <f>IF(O201="zákl. prenesená",K201,0)</f>
        <v>0</v>
      </c>
      <c r="BH201" s="164">
        <f>IF(O201="zníž. prenesená",K201,0)</f>
        <v>0</v>
      </c>
      <c r="BI201" s="164">
        <f>IF(O201="nulová",K201,0)</f>
        <v>0</v>
      </c>
      <c r="BJ201" s="14" t="s">
        <v>127</v>
      </c>
      <c r="BK201" s="164">
        <f>ROUND(P201*H201,2)</f>
        <v>0</v>
      </c>
      <c r="BL201" s="14" t="s">
        <v>142</v>
      </c>
      <c r="BM201" s="163" t="s">
        <v>355</v>
      </c>
    </row>
    <row r="202" spans="1:65" s="2" customFormat="1" ht="16.5" customHeight="1" x14ac:dyDescent="0.2">
      <c r="A202" s="29"/>
      <c r="B202" s="149"/>
      <c r="C202" s="150">
        <v>71</v>
      </c>
      <c r="D202" s="150" t="s">
        <v>125</v>
      </c>
      <c r="E202" s="151" t="s">
        <v>356</v>
      </c>
      <c r="F202" s="152" t="s">
        <v>357</v>
      </c>
      <c r="G202" s="153" t="s">
        <v>130</v>
      </c>
      <c r="H202" s="154">
        <v>1</v>
      </c>
      <c r="I202" s="155"/>
      <c r="J202" s="155"/>
      <c r="K202" s="156">
        <f>ROUND(P202*H202,2)</f>
        <v>0</v>
      </c>
      <c r="L202" s="157"/>
      <c r="M202" s="30"/>
      <c r="N202" s="158" t="s">
        <v>1</v>
      </c>
      <c r="O202" s="159" t="s">
        <v>42</v>
      </c>
      <c r="P202" s="160">
        <f>I202+J202</f>
        <v>0</v>
      </c>
      <c r="Q202" s="160">
        <f>ROUND(I202*H202,2)</f>
        <v>0</v>
      </c>
      <c r="R202" s="160">
        <f>ROUND(J202*H202,2)</f>
        <v>0</v>
      </c>
      <c r="S202" s="58"/>
      <c r="T202" s="161">
        <f>S202*H202</f>
        <v>0</v>
      </c>
      <c r="U202" s="161">
        <v>0</v>
      </c>
      <c r="V202" s="161">
        <f>U202*H202</f>
        <v>0</v>
      </c>
      <c r="W202" s="161">
        <v>0</v>
      </c>
      <c r="X202" s="162">
        <f>W202*H202</f>
        <v>0</v>
      </c>
      <c r="Y202" s="29"/>
      <c r="Z202" s="29"/>
      <c r="AA202" s="29"/>
      <c r="AB202" s="29"/>
      <c r="AC202" s="29"/>
      <c r="AD202" s="29"/>
      <c r="AE202" s="29"/>
      <c r="AR202" s="163" t="s">
        <v>142</v>
      </c>
      <c r="AT202" s="163" t="s">
        <v>125</v>
      </c>
      <c r="AU202" s="163" t="s">
        <v>127</v>
      </c>
      <c r="AY202" s="14" t="s">
        <v>122</v>
      </c>
      <c r="BE202" s="164">
        <f>IF(O202="základná",K202,0)</f>
        <v>0</v>
      </c>
      <c r="BF202" s="164">
        <f>IF(O202="znížená",K202,0)</f>
        <v>0</v>
      </c>
      <c r="BG202" s="164">
        <f>IF(O202="zákl. prenesená",K202,0)</f>
        <v>0</v>
      </c>
      <c r="BH202" s="164">
        <f>IF(O202="zníž. prenesená",K202,0)</f>
        <v>0</v>
      </c>
      <c r="BI202" s="164">
        <f>IF(O202="nulová",K202,0)</f>
        <v>0</v>
      </c>
      <c r="BJ202" s="14" t="s">
        <v>127</v>
      </c>
      <c r="BK202" s="164">
        <f>ROUND(P202*H202,2)</f>
        <v>0</v>
      </c>
      <c r="BL202" s="14" t="s">
        <v>142</v>
      </c>
      <c r="BM202" s="163" t="s">
        <v>358</v>
      </c>
    </row>
    <row r="203" spans="1:65" s="2" customFormat="1" ht="16.5" customHeight="1" x14ac:dyDescent="0.2">
      <c r="A203" s="29"/>
      <c r="B203" s="149"/>
      <c r="C203" s="150">
        <v>72</v>
      </c>
      <c r="D203" s="150" t="s">
        <v>125</v>
      </c>
      <c r="E203" s="151" t="s">
        <v>359</v>
      </c>
      <c r="F203" s="152" t="s">
        <v>360</v>
      </c>
      <c r="G203" s="153" t="s">
        <v>130</v>
      </c>
      <c r="H203" s="154">
        <v>1</v>
      </c>
      <c r="I203" s="155"/>
      <c r="J203" s="155"/>
      <c r="K203" s="156">
        <f>ROUND(P203*H203,2)</f>
        <v>0</v>
      </c>
      <c r="L203" s="157"/>
      <c r="M203" s="30"/>
      <c r="N203" s="158" t="s">
        <v>1</v>
      </c>
      <c r="O203" s="159" t="s">
        <v>42</v>
      </c>
      <c r="P203" s="160">
        <f>I203+J203</f>
        <v>0</v>
      </c>
      <c r="Q203" s="160">
        <f>ROUND(I203*H203,2)</f>
        <v>0</v>
      </c>
      <c r="R203" s="160">
        <f>ROUND(J203*H203,2)</f>
        <v>0</v>
      </c>
      <c r="S203" s="58"/>
      <c r="T203" s="161">
        <f>S203*H203</f>
        <v>0</v>
      </c>
      <c r="U203" s="161">
        <v>0</v>
      </c>
      <c r="V203" s="161">
        <f>U203*H203</f>
        <v>0</v>
      </c>
      <c r="W203" s="161">
        <v>0</v>
      </c>
      <c r="X203" s="162">
        <f>W203*H203</f>
        <v>0</v>
      </c>
      <c r="Y203" s="29"/>
      <c r="Z203" s="29"/>
      <c r="AA203" s="29"/>
      <c r="AB203" s="29"/>
      <c r="AC203" s="29"/>
      <c r="AD203" s="29"/>
      <c r="AE203" s="29"/>
      <c r="AR203" s="163" t="s">
        <v>142</v>
      </c>
      <c r="AT203" s="163" t="s">
        <v>125</v>
      </c>
      <c r="AU203" s="163" t="s">
        <v>127</v>
      </c>
      <c r="AY203" s="14" t="s">
        <v>122</v>
      </c>
      <c r="BE203" s="164">
        <f>IF(O203="základná",K203,0)</f>
        <v>0</v>
      </c>
      <c r="BF203" s="164">
        <f>IF(O203="znížená",K203,0)</f>
        <v>0</v>
      </c>
      <c r="BG203" s="164">
        <f>IF(O203="zákl. prenesená",K203,0)</f>
        <v>0</v>
      </c>
      <c r="BH203" s="164">
        <f>IF(O203="zníž. prenesená",K203,0)</f>
        <v>0</v>
      </c>
      <c r="BI203" s="164">
        <f>IF(O203="nulová",K203,0)</f>
        <v>0</v>
      </c>
      <c r="BJ203" s="14" t="s">
        <v>127</v>
      </c>
      <c r="BK203" s="164">
        <f>ROUND(P203*H203,2)</f>
        <v>0</v>
      </c>
      <c r="BL203" s="14" t="s">
        <v>142</v>
      </c>
      <c r="BM203" s="163" t="s">
        <v>361</v>
      </c>
    </row>
    <row r="204" spans="1:65" s="2" customFormat="1" ht="24.2" customHeight="1" x14ac:dyDescent="0.2">
      <c r="A204" s="29"/>
      <c r="B204" s="149"/>
      <c r="C204" s="150">
        <v>73</v>
      </c>
      <c r="D204" s="165" t="s">
        <v>144</v>
      </c>
      <c r="E204" s="166" t="s">
        <v>362</v>
      </c>
      <c r="F204" s="167" t="s">
        <v>363</v>
      </c>
      <c r="G204" s="168" t="s">
        <v>130</v>
      </c>
      <c r="H204" s="169">
        <v>1</v>
      </c>
      <c r="I204" s="170"/>
      <c r="J204" s="171"/>
      <c r="K204" s="172">
        <f>ROUND(P204*H204,2)</f>
        <v>0</v>
      </c>
      <c r="L204" s="171"/>
      <c r="M204" s="173"/>
      <c r="N204" s="174" t="s">
        <v>1</v>
      </c>
      <c r="O204" s="159" t="s">
        <v>42</v>
      </c>
      <c r="P204" s="160">
        <f>I204+J204</f>
        <v>0</v>
      </c>
      <c r="Q204" s="160">
        <f>ROUND(I204*H204,2)</f>
        <v>0</v>
      </c>
      <c r="R204" s="160">
        <f>ROUND(J204*H204,2)</f>
        <v>0</v>
      </c>
      <c r="S204" s="58"/>
      <c r="T204" s="161">
        <f>S204*H204</f>
        <v>0</v>
      </c>
      <c r="U204" s="161">
        <v>0</v>
      </c>
      <c r="V204" s="161">
        <f>U204*H204</f>
        <v>0</v>
      </c>
      <c r="W204" s="161">
        <v>0</v>
      </c>
      <c r="X204" s="162">
        <f>W204*H204</f>
        <v>0</v>
      </c>
      <c r="Y204" s="29"/>
      <c r="Z204" s="29"/>
      <c r="AA204" s="29"/>
      <c r="AB204" s="29"/>
      <c r="AC204" s="29"/>
      <c r="AD204" s="29"/>
      <c r="AE204" s="29"/>
      <c r="AR204" s="163" t="s">
        <v>161</v>
      </c>
      <c r="AT204" s="163" t="s">
        <v>144</v>
      </c>
      <c r="AU204" s="163" t="s">
        <v>127</v>
      </c>
      <c r="AY204" s="14" t="s">
        <v>122</v>
      </c>
      <c r="BE204" s="164">
        <f>IF(O204="základná",K204,0)</f>
        <v>0</v>
      </c>
      <c r="BF204" s="164">
        <f>IF(O204="znížená",K204,0)</f>
        <v>0</v>
      </c>
      <c r="BG204" s="164">
        <f>IF(O204="zákl. prenesená",K204,0)</f>
        <v>0</v>
      </c>
      <c r="BH204" s="164">
        <f>IF(O204="zníž. prenesená",K204,0)</f>
        <v>0</v>
      </c>
      <c r="BI204" s="164">
        <f>IF(O204="nulová",K204,0)</f>
        <v>0</v>
      </c>
      <c r="BJ204" s="14" t="s">
        <v>127</v>
      </c>
      <c r="BK204" s="164">
        <f>ROUND(P204*H204,2)</f>
        <v>0</v>
      </c>
      <c r="BL204" s="14" t="s">
        <v>142</v>
      </c>
      <c r="BM204" s="163" t="s">
        <v>364</v>
      </c>
    </row>
    <row r="205" spans="1:65" s="2" customFormat="1" ht="16.5" customHeight="1" x14ac:dyDescent="0.2">
      <c r="A205" s="29"/>
      <c r="B205" s="149"/>
      <c r="C205" s="150">
        <v>74</v>
      </c>
      <c r="D205" s="165" t="s">
        <v>144</v>
      </c>
      <c r="E205" s="166" t="s">
        <v>193</v>
      </c>
      <c r="F205" s="167" t="s">
        <v>194</v>
      </c>
      <c r="G205" s="168" t="s">
        <v>130</v>
      </c>
      <c r="H205" s="169">
        <v>1</v>
      </c>
      <c r="I205" s="170"/>
      <c r="J205" s="171"/>
      <c r="K205" s="172">
        <f>ROUND(P205*H205,2)</f>
        <v>0</v>
      </c>
      <c r="L205" s="171"/>
      <c r="M205" s="173"/>
      <c r="N205" s="174" t="s">
        <v>1</v>
      </c>
      <c r="O205" s="159" t="s">
        <v>42</v>
      </c>
      <c r="P205" s="160">
        <f>I205+J205</f>
        <v>0</v>
      </c>
      <c r="Q205" s="160">
        <f>ROUND(I205*H205,2)</f>
        <v>0</v>
      </c>
      <c r="R205" s="160">
        <f>ROUND(J205*H205,2)</f>
        <v>0</v>
      </c>
      <c r="S205" s="58"/>
      <c r="T205" s="161">
        <f>S205*H205</f>
        <v>0</v>
      </c>
      <c r="U205" s="161">
        <v>3.0000000000000001E-5</v>
      </c>
      <c r="V205" s="161">
        <f>U205*H205</f>
        <v>3.0000000000000001E-5</v>
      </c>
      <c r="W205" s="161">
        <v>0</v>
      </c>
      <c r="X205" s="162">
        <f>W205*H205</f>
        <v>0</v>
      </c>
      <c r="Y205" s="29"/>
      <c r="Z205" s="29"/>
      <c r="AA205" s="29"/>
      <c r="AB205" s="29"/>
      <c r="AC205" s="29"/>
      <c r="AD205" s="29"/>
      <c r="AE205" s="29"/>
      <c r="AR205" s="163" t="s">
        <v>185</v>
      </c>
      <c r="AT205" s="163" t="s">
        <v>144</v>
      </c>
      <c r="AU205" s="163" t="s">
        <v>127</v>
      </c>
      <c r="AY205" s="14" t="s">
        <v>122</v>
      </c>
      <c r="BE205" s="164">
        <f>IF(O205="základná",K205,0)</f>
        <v>0</v>
      </c>
      <c r="BF205" s="164">
        <f>IF(O205="znížená",K205,0)</f>
        <v>0</v>
      </c>
      <c r="BG205" s="164">
        <f>IF(O205="zákl. prenesená",K205,0)</f>
        <v>0</v>
      </c>
      <c r="BH205" s="164">
        <f>IF(O205="zníž. prenesená",K205,0)</f>
        <v>0</v>
      </c>
      <c r="BI205" s="164">
        <f>IF(O205="nulová",K205,0)</f>
        <v>0</v>
      </c>
      <c r="BJ205" s="14" t="s">
        <v>127</v>
      </c>
      <c r="BK205" s="164">
        <f>ROUND(P205*H205,2)</f>
        <v>0</v>
      </c>
      <c r="BL205" s="14" t="s">
        <v>185</v>
      </c>
      <c r="BM205" s="163" t="s">
        <v>365</v>
      </c>
    </row>
    <row r="206" spans="1:65" s="2" customFormat="1" ht="29.25" x14ac:dyDescent="0.2">
      <c r="A206" s="29"/>
      <c r="B206" s="30"/>
      <c r="C206" s="29"/>
      <c r="D206" s="175" t="s">
        <v>196</v>
      </c>
      <c r="E206" s="29"/>
      <c r="F206" s="176" t="s">
        <v>197</v>
      </c>
      <c r="G206" s="29"/>
      <c r="H206" s="29"/>
      <c r="I206" s="177"/>
      <c r="J206" s="177"/>
      <c r="K206" s="29"/>
      <c r="L206" s="29"/>
      <c r="M206" s="30"/>
      <c r="N206" s="178"/>
      <c r="O206" s="179"/>
      <c r="P206" s="58"/>
      <c r="Q206" s="58"/>
      <c r="R206" s="58"/>
      <c r="S206" s="58"/>
      <c r="T206" s="58"/>
      <c r="U206" s="58"/>
      <c r="V206" s="58"/>
      <c r="W206" s="58"/>
      <c r="X206" s="59"/>
      <c r="Y206" s="29"/>
      <c r="Z206" s="29"/>
      <c r="AA206" s="29"/>
      <c r="AB206" s="29"/>
      <c r="AC206" s="29"/>
      <c r="AD206" s="29"/>
      <c r="AE206" s="29"/>
      <c r="AT206" s="14" t="s">
        <v>196</v>
      </c>
      <c r="AU206" s="14" t="s">
        <v>127</v>
      </c>
    </row>
    <row r="207" spans="1:65" s="2" customFormat="1" ht="16.5" customHeight="1" x14ac:dyDescent="0.2">
      <c r="A207" s="29"/>
      <c r="B207" s="149"/>
      <c r="C207" s="150">
        <v>75</v>
      </c>
      <c r="D207" s="150" t="s">
        <v>125</v>
      </c>
      <c r="E207" s="151" t="s">
        <v>366</v>
      </c>
      <c r="F207" s="152" t="s">
        <v>367</v>
      </c>
      <c r="G207" s="153" t="s">
        <v>130</v>
      </c>
      <c r="H207" s="154">
        <v>1</v>
      </c>
      <c r="I207" s="155"/>
      <c r="J207" s="155"/>
      <c r="K207" s="156">
        <f>ROUND(P207*H207,2)</f>
        <v>0</v>
      </c>
      <c r="L207" s="157"/>
      <c r="M207" s="30"/>
      <c r="N207" s="158" t="s">
        <v>1</v>
      </c>
      <c r="O207" s="159" t="s">
        <v>42</v>
      </c>
      <c r="P207" s="160">
        <f>I207+J207</f>
        <v>0</v>
      </c>
      <c r="Q207" s="160">
        <f>ROUND(I207*H207,2)</f>
        <v>0</v>
      </c>
      <c r="R207" s="160">
        <f>ROUND(J207*H207,2)</f>
        <v>0</v>
      </c>
      <c r="S207" s="58"/>
      <c r="T207" s="161">
        <f>S207*H207</f>
        <v>0</v>
      </c>
      <c r="U207" s="161">
        <v>0</v>
      </c>
      <c r="V207" s="161">
        <f>U207*H207</f>
        <v>0</v>
      </c>
      <c r="W207" s="161">
        <v>0</v>
      </c>
      <c r="X207" s="162">
        <f>W207*H207</f>
        <v>0</v>
      </c>
      <c r="Y207" s="29"/>
      <c r="Z207" s="29"/>
      <c r="AA207" s="29"/>
      <c r="AB207" s="29"/>
      <c r="AC207" s="29"/>
      <c r="AD207" s="29"/>
      <c r="AE207" s="29"/>
      <c r="AR207" s="163" t="s">
        <v>126</v>
      </c>
      <c r="AT207" s="163" t="s">
        <v>125</v>
      </c>
      <c r="AU207" s="163" t="s">
        <v>127</v>
      </c>
      <c r="AY207" s="14" t="s">
        <v>122</v>
      </c>
      <c r="BE207" s="164">
        <f>IF(O207="základná",K207,0)</f>
        <v>0</v>
      </c>
      <c r="BF207" s="164">
        <f>IF(O207="znížená",K207,0)</f>
        <v>0</v>
      </c>
      <c r="BG207" s="164">
        <f>IF(O207="zákl. prenesená",K207,0)</f>
        <v>0</v>
      </c>
      <c r="BH207" s="164">
        <f>IF(O207="zníž. prenesená",K207,0)</f>
        <v>0</v>
      </c>
      <c r="BI207" s="164">
        <f>IF(O207="nulová",K207,0)</f>
        <v>0</v>
      </c>
      <c r="BJ207" s="14" t="s">
        <v>127</v>
      </c>
      <c r="BK207" s="164">
        <f>ROUND(P207*H207,2)</f>
        <v>0</v>
      </c>
      <c r="BL207" s="14" t="s">
        <v>126</v>
      </c>
      <c r="BM207" s="163" t="s">
        <v>368</v>
      </c>
    </row>
    <row r="208" spans="1:65" s="2" customFormat="1" ht="16.5" customHeight="1" x14ac:dyDescent="0.2">
      <c r="A208" s="29"/>
      <c r="B208" s="149"/>
      <c r="C208" s="165">
        <v>76</v>
      </c>
      <c r="D208" s="165" t="s">
        <v>144</v>
      </c>
      <c r="E208" s="166" t="s">
        <v>369</v>
      </c>
      <c r="F208" s="167" t="s">
        <v>370</v>
      </c>
      <c r="G208" s="168" t="s">
        <v>130</v>
      </c>
      <c r="H208" s="169">
        <v>1</v>
      </c>
      <c r="I208" s="170"/>
      <c r="J208" s="171"/>
      <c r="K208" s="172">
        <f>ROUND(P208*H208,2)</f>
        <v>0</v>
      </c>
      <c r="L208" s="171"/>
      <c r="M208" s="173"/>
      <c r="N208" s="174" t="s">
        <v>1</v>
      </c>
      <c r="O208" s="159" t="s">
        <v>42</v>
      </c>
      <c r="P208" s="160">
        <f>I208+J208</f>
        <v>0</v>
      </c>
      <c r="Q208" s="160">
        <f>ROUND(I208*H208,2)</f>
        <v>0</v>
      </c>
      <c r="R208" s="160">
        <f>ROUND(J208*H208,2)</f>
        <v>0</v>
      </c>
      <c r="S208" s="58"/>
      <c r="T208" s="161">
        <f>S208*H208</f>
        <v>0</v>
      </c>
      <c r="U208" s="161">
        <v>0</v>
      </c>
      <c r="V208" s="161">
        <f>U208*H208</f>
        <v>0</v>
      </c>
      <c r="W208" s="161">
        <v>0</v>
      </c>
      <c r="X208" s="162">
        <f>W208*H208</f>
        <v>0</v>
      </c>
      <c r="Y208" s="29"/>
      <c r="Z208" s="29"/>
      <c r="AA208" s="29"/>
      <c r="AB208" s="29"/>
      <c r="AC208" s="29"/>
      <c r="AD208" s="29"/>
      <c r="AE208" s="29"/>
      <c r="AR208" s="163" t="s">
        <v>148</v>
      </c>
      <c r="AT208" s="163" t="s">
        <v>144</v>
      </c>
      <c r="AU208" s="163" t="s">
        <v>127</v>
      </c>
      <c r="AY208" s="14" t="s">
        <v>122</v>
      </c>
      <c r="BE208" s="164">
        <f>IF(O208="základná",K208,0)</f>
        <v>0</v>
      </c>
      <c r="BF208" s="164">
        <f>IF(O208="znížená",K208,0)</f>
        <v>0</v>
      </c>
      <c r="BG208" s="164">
        <f>IF(O208="zákl. prenesená",K208,0)</f>
        <v>0</v>
      </c>
      <c r="BH208" s="164">
        <f>IF(O208="zníž. prenesená",K208,0)</f>
        <v>0</v>
      </c>
      <c r="BI208" s="164">
        <f>IF(O208="nulová",K208,0)</f>
        <v>0</v>
      </c>
      <c r="BJ208" s="14" t="s">
        <v>127</v>
      </c>
      <c r="BK208" s="164">
        <f>ROUND(P208*H208,2)</f>
        <v>0</v>
      </c>
      <c r="BL208" s="14" t="s">
        <v>126</v>
      </c>
      <c r="BM208" s="163" t="s">
        <v>371</v>
      </c>
    </row>
    <row r="209" spans="1:65" s="2" customFormat="1" ht="16.5" customHeight="1" x14ac:dyDescent="0.2">
      <c r="A209" s="29"/>
      <c r="B209" s="149"/>
      <c r="C209" s="165">
        <v>77</v>
      </c>
      <c r="D209" s="165" t="s">
        <v>144</v>
      </c>
      <c r="E209" s="166" t="s">
        <v>193</v>
      </c>
      <c r="F209" s="167" t="s">
        <v>194</v>
      </c>
      <c r="G209" s="168" t="s">
        <v>130</v>
      </c>
      <c r="H209" s="169">
        <v>1</v>
      </c>
      <c r="I209" s="170"/>
      <c r="J209" s="171"/>
      <c r="K209" s="172">
        <f>ROUND(P209*H209,2)</f>
        <v>0</v>
      </c>
      <c r="L209" s="171"/>
      <c r="M209" s="173"/>
      <c r="N209" s="174" t="s">
        <v>1</v>
      </c>
      <c r="O209" s="159" t="s">
        <v>42</v>
      </c>
      <c r="P209" s="160">
        <f>I209+J209</f>
        <v>0</v>
      </c>
      <c r="Q209" s="160">
        <f>ROUND(I209*H209,2)</f>
        <v>0</v>
      </c>
      <c r="R209" s="160">
        <f>ROUND(J209*H209,2)</f>
        <v>0</v>
      </c>
      <c r="S209" s="58"/>
      <c r="T209" s="161">
        <f>S209*H209</f>
        <v>0</v>
      </c>
      <c r="U209" s="161">
        <v>3.0000000000000001E-5</v>
      </c>
      <c r="V209" s="161">
        <f>U209*H209</f>
        <v>3.0000000000000001E-5</v>
      </c>
      <c r="W209" s="161">
        <v>0</v>
      </c>
      <c r="X209" s="162">
        <f>W209*H209</f>
        <v>0</v>
      </c>
      <c r="Y209" s="29"/>
      <c r="Z209" s="29"/>
      <c r="AA209" s="29"/>
      <c r="AB209" s="29"/>
      <c r="AC209" s="29"/>
      <c r="AD209" s="29"/>
      <c r="AE209" s="29"/>
      <c r="AR209" s="163" t="s">
        <v>185</v>
      </c>
      <c r="AT209" s="163" t="s">
        <v>144</v>
      </c>
      <c r="AU209" s="163" t="s">
        <v>127</v>
      </c>
      <c r="AY209" s="14" t="s">
        <v>122</v>
      </c>
      <c r="BE209" s="164">
        <f>IF(O209="základná",K209,0)</f>
        <v>0</v>
      </c>
      <c r="BF209" s="164">
        <f>IF(O209="znížená",K209,0)</f>
        <v>0</v>
      </c>
      <c r="BG209" s="164">
        <f>IF(O209="zákl. prenesená",K209,0)</f>
        <v>0</v>
      </c>
      <c r="BH209" s="164">
        <f>IF(O209="zníž. prenesená",K209,0)</f>
        <v>0</v>
      </c>
      <c r="BI209" s="164">
        <f>IF(O209="nulová",K209,0)</f>
        <v>0</v>
      </c>
      <c r="BJ209" s="14" t="s">
        <v>127</v>
      </c>
      <c r="BK209" s="164">
        <f>ROUND(P209*H209,2)</f>
        <v>0</v>
      </c>
      <c r="BL209" s="14" t="s">
        <v>185</v>
      </c>
      <c r="BM209" s="163" t="s">
        <v>372</v>
      </c>
    </row>
    <row r="210" spans="1:65" s="2" customFormat="1" ht="29.25" x14ac:dyDescent="0.2">
      <c r="A210" s="29"/>
      <c r="B210" s="30"/>
      <c r="C210" s="29"/>
      <c r="D210" s="175" t="s">
        <v>196</v>
      </c>
      <c r="E210" s="29"/>
      <c r="F210" s="176" t="s">
        <v>197</v>
      </c>
      <c r="G210" s="29"/>
      <c r="H210" s="29"/>
      <c r="I210" s="177"/>
      <c r="J210" s="177"/>
      <c r="K210" s="29"/>
      <c r="L210" s="29"/>
      <c r="M210" s="30"/>
      <c r="N210" s="178"/>
      <c r="O210" s="179"/>
      <c r="P210" s="58"/>
      <c r="Q210" s="58"/>
      <c r="R210" s="58"/>
      <c r="S210" s="58"/>
      <c r="T210" s="58"/>
      <c r="U210" s="58"/>
      <c r="V210" s="58"/>
      <c r="W210" s="58"/>
      <c r="X210" s="59"/>
      <c r="Y210" s="29"/>
      <c r="Z210" s="29"/>
      <c r="AA210" s="29"/>
      <c r="AB210" s="29"/>
      <c r="AC210" s="29"/>
      <c r="AD210" s="29"/>
      <c r="AE210" s="29"/>
      <c r="AT210" s="14" t="s">
        <v>196</v>
      </c>
      <c r="AU210" s="14" t="s">
        <v>127</v>
      </c>
    </row>
    <row r="211" spans="1:65" s="2" customFormat="1" ht="16.5" customHeight="1" x14ac:dyDescent="0.2">
      <c r="A211" s="29"/>
      <c r="B211" s="149"/>
      <c r="C211" s="150">
        <v>78</v>
      </c>
      <c r="D211" s="150" t="s">
        <v>125</v>
      </c>
      <c r="E211" s="151" t="s">
        <v>373</v>
      </c>
      <c r="F211" s="152" t="s">
        <v>374</v>
      </c>
      <c r="G211" s="153" t="s">
        <v>130</v>
      </c>
      <c r="H211" s="154">
        <v>2</v>
      </c>
      <c r="I211" s="155"/>
      <c r="J211" s="155"/>
      <c r="K211" s="156">
        <f>ROUND(P211*H211,2)</f>
        <v>0</v>
      </c>
      <c r="L211" s="157"/>
      <c r="M211" s="30"/>
      <c r="N211" s="158" t="s">
        <v>1</v>
      </c>
      <c r="O211" s="159" t="s">
        <v>42</v>
      </c>
      <c r="P211" s="160">
        <f>I211+J211</f>
        <v>0</v>
      </c>
      <c r="Q211" s="160">
        <f>ROUND(I211*H211,2)</f>
        <v>0</v>
      </c>
      <c r="R211" s="160">
        <f>ROUND(J211*H211,2)</f>
        <v>0</v>
      </c>
      <c r="S211" s="58"/>
      <c r="T211" s="161">
        <f>S211*H211</f>
        <v>0</v>
      </c>
      <c r="U211" s="161">
        <v>0</v>
      </c>
      <c r="V211" s="161">
        <f>U211*H211</f>
        <v>0</v>
      </c>
      <c r="W211" s="161">
        <v>0</v>
      </c>
      <c r="X211" s="162">
        <f>W211*H211</f>
        <v>0</v>
      </c>
      <c r="Y211" s="29"/>
      <c r="Z211" s="29"/>
      <c r="AA211" s="29"/>
      <c r="AB211" s="29"/>
      <c r="AC211" s="29"/>
      <c r="AD211" s="29"/>
      <c r="AE211" s="29"/>
      <c r="AR211" s="163" t="s">
        <v>142</v>
      </c>
      <c r="AT211" s="163" t="s">
        <v>125</v>
      </c>
      <c r="AU211" s="163" t="s">
        <v>127</v>
      </c>
      <c r="AY211" s="14" t="s">
        <v>122</v>
      </c>
      <c r="BE211" s="164">
        <f>IF(O211="základná",K211,0)</f>
        <v>0</v>
      </c>
      <c r="BF211" s="164">
        <f>IF(O211="znížená",K211,0)</f>
        <v>0</v>
      </c>
      <c r="BG211" s="164">
        <f>IF(O211="zákl. prenesená",K211,0)</f>
        <v>0</v>
      </c>
      <c r="BH211" s="164">
        <f>IF(O211="zníž. prenesená",K211,0)</f>
        <v>0</v>
      </c>
      <c r="BI211" s="164">
        <f>IF(O211="nulová",K211,0)</f>
        <v>0</v>
      </c>
      <c r="BJ211" s="14" t="s">
        <v>127</v>
      </c>
      <c r="BK211" s="164">
        <f>ROUND(P211*H211,2)</f>
        <v>0</v>
      </c>
      <c r="BL211" s="14" t="s">
        <v>142</v>
      </c>
      <c r="BM211" s="163" t="s">
        <v>375</v>
      </c>
    </row>
    <row r="212" spans="1:65" s="2" customFormat="1" ht="16.5" customHeight="1" x14ac:dyDescent="0.2">
      <c r="A212" s="29"/>
      <c r="B212" s="149"/>
      <c r="C212" s="165">
        <v>79</v>
      </c>
      <c r="D212" s="165" t="s">
        <v>144</v>
      </c>
      <c r="E212" s="166" t="s">
        <v>376</v>
      </c>
      <c r="F212" s="167" t="s">
        <v>377</v>
      </c>
      <c r="G212" s="168" t="s">
        <v>130</v>
      </c>
      <c r="H212" s="169">
        <v>2</v>
      </c>
      <c r="I212" s="170"/>
      <c r="J212" s="171"/>
      <c r="K212" s="172">
        <f>ROUND(P212*H212,2)</f>
        <v>0</v>
      </c>
      <c r="L212" s="171"/>
      <c r="M212" s="173"/>
      <c r="N212" s="174" t="s">
        <v>1</v>
      </c>
      <c r="O212" s="159" t="s">
        <v>42</v>
      </c>
      <c r="P212" s="160">
        <f>I212+J212</f>
        <v>0</v>
      </c>
      <c r="Q212" s="160">
        <f>ROUND(I212*H212,2)</f>
        <v>0</v>
      </c>
      <c r="R212" s="160">
        <f>ROUND(J212*H212,2)</f>
        <v>0</v>
      </c>
      <c r="S212" s="58"/>
      <c r="T212" s="161">
        <f>S212*H212</f>
        <v>0</v>
      </c>
      <c r="U212" s="161">
        <v>2.7E-4</v>
      </c>
      <c r="V212" s="161">
        <f>U212*H212</f>
        <v>5.4000000000000001E-4</v>
      </c>
      <c r="W212" s="161">
        <v>0</v>
      </c>
      <c r="X212" s="162">
        <f>W212*H212</f>
        <v>0</v>
      </c>
      <c r="Y212" s="29"/>
      <c r="Z212" s="29"/>
      <c r="AA212" s="29"/>
      <c r="AB212" s="29"/>
      <c r="AC212" s="29"/>
      <c r="AD212" s="29"/>
      <c r="AE212" s="29"/>
      <c r="AR212" s="163" t="s">
        <v>185</v>
      </c>
      <c r="AT212" s="163" t="s">
        <v>144</v>
      </c>
      <c r="AU212" s="163" t="s">
        <v>127</v>
      </c>
      <c r="AY212" s="14" t="s">
        <v>122</v>
      </c>
      <c r="BE212" s="164">
        <f>IF(O212="základná",K212,0)</f>
        <v>0</v>
      </c>
      <c r="BF212" s="164">
        <f>IF(O212="znížená",K212,0)</f>
        <v>0</v>
      </c>
      <c r="BG212" s="164">
        <f>IF(O212="zákl. prenesená",K212,0)</f>
        <v>0</v>
      </c>
      <c r="BH212" s="164">
        <f>IF(O212="zníž. prenesená",K212,0)</f>
        <v>0</v>
      </c>
      <c r="BI212" s="164">
        <f>IF(O212="nulová",K212,0)</f>
        <v>0</v>
      </c>
      <c r="BJ212" s="14" t="s">
        <v>127</v>
      </c>
      <c r="BK212" s="164">
        <f>ROUND(P212*H212,2)</f>
        <v>0</v>
      </c>
      <c r="BL212" s="14" t="s">
        <v>185</v>
      </c>
      <c r="BM212" s="163" t="s">
        <v>378</v>
      </c>
    </row>
    <row r="213" spans="1:65" s="2" customFormat="1" ht="29.25" x14ac:dyDescent="0.2">
      <c r="A213" s="29"/>
      <c r="B213" s="30"/>
      <c r="C213" s="29"/>
      <c r="D213" s="175" t="s">
        <v>196</v>
      </c>
      <c r="E213" s="29"/>
      <c r="F213" s="176" t="s">
        <v>379</v>
      </c>
      <c r="G213" s="29"/>
      <c r="H213" s="29"/>
      <c r="I213" s="177"/>
      <c r="J213" s="177"/>
      <c r="K213" s="29"/>
      <c r="L213" s="29"/>
      <c r="M213" s="30"/>
      <c r="N213" s="178"/>
      <c r="O213" s="179"/>
      <c r="P213" s="58"/>
      <c r="Q213" s="58"/>
      <c r="R213" s="58"/>
      <c r="S213" s="58"/>
      <c r="T213" s="58"/>
      <c r="U213" s="58"/>
      <c r="V213" s="58"/>
      <c r="W213" s="58"/>
      <c r="X213" s="59"/>
      <c r="Y213" s="29"/>
      <c r="Z213" s="29"/>
      <c r="AA213" s="29"/>
      <c r="AB213" s="29"/>
      <c r="AC213" s="29"/>
      <c r="AD213" s="29"/>
      <c r="AE213" s="29"/>
      <c r="AT213" s="14" t="s">
        <v>196</v>
      </c>
      <c r="AU213" s="14" t="s">
        <v>127</v>
      </c>
    </row>
    <row r="214" spans="1:65" s="2" customFormat="1" ht="37.9" customHeight="1" x14ac:dyDescent="0.2">
      <c r="A214" s="29"/>
      <c r="B214" s="149"/>
      <c r="C214" s="150">
        <v>80</v>
      </c>
      <c r="D214" s="150" t="s">
        <v>125</v>
      </c>
      <c r="E214" s="151" t="s">
        <v>380</v>
      </c>
      <c r="F214" s="152" t="s">
        <v>381</v>
      </c>
      <c r="G214" s="153" t="s">
        <v>138</v>
      </c>
      <c r="H214" s="154">
        <v>45</v>
      </c>
      <c r="I214" s="155"/>
      <c r="J214" s="155"/>
      <c r="K214" s="156">
        <f t="shared" ref="K214:K225" si="40">ROUND(P214*H214,2)</f>
        <v>0</v>
      </c>
      <c r="L214" s="157"/>
      <c r="M214" s="30"/>
      <c r="N214" s="158" t="s">
        <v>1</v>
      </c>
      <c r="O214" s="159" t="s">
        <v>42</v>
      </c>
      <c r="P214" s="160">
        <f t="shared" ref="P214:P225" si="41">I214+J214</f>
        <v>0</v>
      </c>
      <c r="Q214" s="160">
        <f t="shared" ref="Q214:Q225" si="42">ROUND(I214*H214,2)</f>
        <v>0</v>
      </c>
      <c r="R214" s="160">
        <f t="shared" ref="R214:R225" si="43">ROUND(J214*H214,2)</f>
        <v>0</v>
      </c>
      <c r="S214" s="58"/>
      <c r="T214" s="161">
        <f t="shared" ref="T214:T225" si="44">S214*H214</f>
        <v>0</v>
      </c>
      <c r="U214" s="161">
        <v>0</v>
      </c>
      <c r="V214" s="161">
        <f t="shared" ref="V214:V225" si="45">U214*H214</f>
        <v>0</v>
      </c>
      <c r="W214" s="161">
        <v>0</v>
      </c>
      <c r="X214" s="162">
        <f t="shared" ref="X214:X225" si="46">W214*H214</f>
        <v>0</v>
      </c>
      <c r="Y214" s="29"/>
      <c r="Z214" s="29"/>
      <c r="AA214" s="29"/>
      <c r="AB214" s="29"/>
      <c r="AC214" s="29"/>
      <c r="AD214" s="29"/>
      <c r="AE214" s="29"/>
      <c r="AR214" s="163" t="s">
        <v>142</v>
      </c>
      <c r="AT214" s="163" t="s">
        <v>125</v>
      </c>
      <c r="AU214" s="163" t="s">
        <v>127</v>
      </c>
      <c r="AY214" s="14" t="s">
        <v>122</v>
      </c>
      <c r="BE214" s="164">
        <f t="shared" ref="BE214:BE225" si="47">IF(O214="základná",K214,0)</f>
        <v>0</v>
      </c>
      <c r="BF214" s="164">
        <f t="shared" ref="BF214:BF225" si="48">IF(O214="znížená",K214,0)</f>
        <v>0</v>
      </c>
      <c r="BG214" s="164">
        <f t="shared" ref="BG214:BG225" si="49">IF(O214="zákl. prenesená",K214,0)</f>
        <v>0</v>
      </c>
      <c r="BH214" s="164">
        <f t="shared" ref="BH214:BH225" si="50">IF(O214="zníž. prenesená",K214,0)</f>
        <v>0</v>
      </c>
      <c r="BI214" s="164">
        <f t="shared" ref="BI214:BI225" si="51">IF(O214="nulová",K214,0)</f>
        <v>0</v>
      </c>
      <c r="BJ214" s="14" t="s">
        <v>127</v>
      </c>
      <c r="BK214" s="164">
        <f t="shared" ref="BK214:BK225" si="52">ROUND(P214*H214,2)</f>
        <v>0</v>
      </c>
      <c r="BL214" s="14" t="s">
        <v>142</v>
      </c>
      <c r="BM214" s="163" t="s">
        <v>382</v>
      </c>
    </row>
    <row r="215" spans="1:65" s="2" customFormat="1" ht="24.2" customHeight="1" x14ac:dyDescent="0.2">
      <c r="A215" s="29"/>
      <c r="B215" s="149"/>
      <c r="C215" s="165">
        <v>81</v>
      </c>
      <c r="D215" s="165" t="s">
        <v>144</v>
      </c>
      <c r="E215" s="166" t="s">
        <v>383</v>
      </c>
      <c r="F215" s="167" t="s">
        <v>384</v>
      </c>
      <c r="G215" s="168" t="s">
        <v>138</v>
      </c>
      <c r="H215" s="169">
        <v>75</v>
      </c>
      <c r="I215" s="170"/>
      <c r="J215" s="171"/>
      <c r="K215" s="172">
        <f t="shared" si="40"/>
        <v>0</v>
      </c>
      <c r="L215" s="171"/>
      <c r="M215" s="173"/>
      <c r="N215" s="174" t="s">
        <v>1</v>
      </c>
      <c r="O215" s="159" t="s">
        <v>42</v>
      </c>
      <c r="P215" s="160">
        <f t="shared" si="41"/>
        <v>0</v>
      </c>
      <c r="Q215" s="160">
        <f t="shared" si="42"/>
        <v>0</v>
      </c>
      <c r="R215" s="160">
        <f t="shared" si="43"/>
        <v>0</v>
      </c>
      <c r="S215" s="58"/>
      <c r="T215" s="161">
        <f t="shared" si="44"/>
        <v>0</v>
      </c>
      <c r="U215" s="161">
        <v>5.0000000000000002E-5</v>
      </c>
      <c r="V215" s="161">
        <f t="shared" si="45"/>
        <v>3.7500000000000003E-3</v>
      </c>
      <c r="W215" s="161">
        <v>0</v>
      </c>
      <c r="X215" s="162">
        <f t="shared" si="46"/>
        <v>0</v>
      </c>
      <c r="Y215" s="29"/>
      <c r="Z215" s="29"/>
      <c r="AA215" s="29"/>
      <c r="AB215" s="29"/>
      <c r="AC215" s="29"/>
      <c r="AD215" s="29"/>
      <c r="AE215" s="29"/>
      <c r="AR215" s="163" t="s">
        <v>185</v>
      </c>
      <c r="AT215" s="163" t="s">
        <v>144</v>
      </c>
      <c r="AU215" s="163" t="s">
        <v>127</v>
      </c>
      <c r="AY215" s="14" t="s">
        <v>122</v>
      </c>
      <c r="BE215" s="164">
        <f t="shared" si="47"/>
        <v>0</v>
      </c>
      <c r="BF215" s="164">
        <f t="shared" si="48"/>
        <v>0</v>
      </c>
      <c r="BG215" s="164">
        <f t="shared" si="49"/>
        <v>0</v>
      </c>
      <c r="BH215" s="164">
        <f t="shared" si="50"/>
        <v>0</v>
      </c>
      <c r="BI215" s="164">
        <f t="shared" si="51"/>
        <v>0</v>
      </c>
      <c r="BJ215" s="14" t="s">
        <v>127</v>
      </c>
      <c r="BK215" s="164">
        <f t="shared" si="52"/>
        <v>0</v>
      </c>
      <c r="BL215" s="14" t="s">
        <v>185</v>
      </c>
      <c r="BM215" s="163" t="s">
        <v>385</v>
      </c>
    </row>
    <row r="216" spans="1:65" s="2" customFormat="1" ht="33" customHeight="1" x14ac:dyDescent="0.2">
      <c r="A216" s="29"/>
      <c r="B216" s="149"/>
      <c r="C216" s="150">
        <v>82</v>
      </c>
      <c r="D216" s="165" t="s">
        <v>144</v>
      </c>
      <c r="E216" s="166" t="s">
        <v>386</v>
      </c>
      <c r="F216" s="167" t="s">
        <v>387</v>
      </c>
      <c r="G216" s="168" t="s">
        <v>138</v>
      </c>
      <c r="H216" s="169">
        <v>45</v>
      </c>
      <c r="I216" s="170"/>
      <c r="J216" s="171"/>
      <c r="K216" s="172">
        <f t="shared" si="40"/>
        <v>0</v>
      </c>
      <c r="L216" s="171"/>
      <c r="M216" s="173"/>
      <c r="N216" s="174" t="s">
        <v>1</v>
      </c>
      <c r="O216" s="159" t="s">
        <v>42</v>
      </c>
      <c r="P216" s="160">
        <f t="shared" si="41"/>
        <v>0</v>
      </c>
      <c r="Q216" s="160">
        <f t="shared" si="42"/>
        <v>0</v>
      </c>
      <c r="R216" s="160">
        <f t="shared" si="43"/>
        <v>0</v>
      </c>
      <c r="S216" s="58"/>
      <c r="T216" s="161">
        <f t="shared" si="44"/>
        <v>0</v>
      </c>
      <c r="U216" s="161">
        <v>6.4000000000000005E-4</v>
      </c>
      <c r="V216" s="161">
        <f t="shared" si="45"/>
        <v>2.8800000000000003E-2</v>
      </c>
      <c r="W216" s="161">
        <v>0</v>
      </c>
      <c r="X216" s="162">
        <f t="shared" si="46"/>
        <v>0</v>
      </c>
      <c r="Y216" s="29"/>
      <c r="Z216" s="29"/>
      <c r="AA216" s="29"/>
      <c r="AB216" s="29"/>
      <c r="AC216" s="29"/>
      <c r="AD216" s="29"/>
      <c r="AE216" s="29"/>
      <c r="AR216" s="163" t="s">
        <v>185</v>
      </c>
      <c r="AT216" s="163" t="s">
        <v>144</v>
      </c>
      <c r="AU216" s="163" t="s">
        <v>127</v>
      </c>
      <c r="AY216" s="14" t="s">
        <v>122</v>
      </c>
      <c r="BE216" s="164">
        <f t="shared" si="47"/>
        <v>0</v>
      </c>
      <c r="BF216" s="164">
        <f t="shared" si="48"/>
        <v>0</v>
      </c>
      <c r="BG216" s="164">
        <f t="shared" si="49"/>
        <v>0</v>
      </c>
      <c r="BH216" s="164">
        <f t="shared" si="50"/>
        <v>0</v>
      </c>
      <c r="BI216" s="164">
        <f t="shared" si="51"/>
        <v>0</v>
      </c>
      <c r="BJ216" s="14" t="s">
        <v>127</v>
      </c>
      <c r="BK216" s="164">
        <f t="shared" si="52"/>
        <v>0</v>
      </c>
      <c r="BL216" s="14" t="s">
        <v>185</v>
      </c>
      <c r="BM216" s="163" t="s">
        <v>388</v>
      </c>
    </row>
    <row r="217" spans="1:65" s="2" customFormat="1" ht="24.2" customHeight="1" x14ac:dyDescent="0.2">
      <c r="A217" s="29"/>
      <c r="B217" s="149"/>
      <c r="C217" s="165">
        <v>83</v>
      </c>
      <c r="D217" s="150" t="s">
        <v>125</v>
      </c>
      <c r="E217" s="151" t="s">
        <v>389</v>
      </c>
      <c r="F217" s="152" t="s">
        <v>390</v>
      </c>
      <c r="G217" s="153" t="s">
        <v>138</v>
      </c>
      <c r="H217" s="154">
        <v>50</v>
      </c>
      <c r="I217" s="155"/>
      <c r="J217" s="155"/>
      <c r="K217" s="156">
        <f t="shared" si="40"/>
        <v>0</v>
      </c>
      <c r="L217" s="157"/>
      <c r="M217" s="30"/>
      <c r="N217" s="158" t="s">
        <v>1</v>
      </c>
      <c r="O217" s="159" t="s">
        <v>42</v>
      </c>
      <c r="P217" s="160">
        <f t="shared" si="41"/>
        <v>0</v>
      </c>
      <c r="Q217" s="160">
        <f t="shared" si="42"/>
        <v>0</v>
      </c>
      <c r="R217" s="160">
        <f t="shared" si="43"/>
        <v>0</v>
      </c>
      <c r="S217" s="58"/>
      <c r="T217" s="161">
        <f t="shared" si="44"/>
        <v>0</v>
      </c>
      <c r="U217" s="161">
        <v>0</v>
      </c>
      <c r="V217" s="161">
        <f t="shared" si="45"/>
        <v>0</v>
      </c>
      <c r="W217" s="161">
        <v>0</v>
      </c>
      <c r="X217" s="162">
        <f t="shared" si="46"/>
        <v>0</v>
      </c>
      <c r="Y217" s="29"/>
      <c r="Z217" s="29"/>
      <c r="AA217" s="29"/>
      <c r="AB217" s="29"/>
      <c r="AC217" s="29"/>
      <c r="AD217" s="29"/>
      <c r="AE217" s="29"/>
      <c r="AR217" s="163" t="s">
        <v>142</v>
      </c>
      <c r="AT217" s="163" t="s">
        <v>125</v>
      </c>
      <c r="AU217" s="163" t="s">
        <v>127</v>
      </c>
      <c r="AY217" s="14" t="s">
        <v>122</v>
      </c>
      <c r="BE217" s="164">
        <f t="shared" si="47"/>
        <v>0</v>
      </c>
      <c r="BF217" s="164">
        <f t="shared" si="48"/>
        <v>0</v>
      </c>
      <c r="BG217" s="164">
        <f t="shared" si="49"/>
        <v>0</v>
      </c>
      <c r="BH217" s="164">
        <f t="shared" si="50"/>
        <v>0</v>
      </c>
      <c r="BI217" s="164">
        <f t="shared" si="51"/>
        <v>0</v>
      </c>
      <c r="BJ217" s="14" t="s">
        <v>127</v>
      </c>
      <c r="BK217" s="164">
        <f t="shared" si="52"/>
        <v>0</v>
      </c>
      <c r="BL217" s="14" t="s">
        <v>142</v>
      </c>
      <c r="BM217" s="163" t="s">
        <v>391</v>
      </c>
    </row>
    <row r="218" spans="1:65" s="2" customFormat="1" ht="21.75" customHeight="1" x14ac:dyDescent="0.2">
      <c r="A218" s="29"/>
      <c r="B218" s="149"/>
      <c r="C218" s="150">
        <v>84</v>
      </c>
      <c r="D218" s="165" t="s">
        <v>144</v>
      </c>
      <c r="E218" s="166" t="s">
        <v>392</v>
      </c>
      <c r="F218" s="167" t="s">
        <v>393</v>
      </c>
      <c r="G218" s="168" t="s">
        <v>138</v>
      </c>
      <c r="H218" s="169">
        <v>50</v>
      </c>
      <c r="I218" s="170"/>
      <c r="J218" s="171"/>
      <c r="K218" s="172">
        <f t="shared" si="40"/>
        <v>0</v>
      </c>
      <c r="L218" s="171"/>
      <c r="M218" s="173"/>
      <c r="N218" s="174" t="s">
        <v>1</v>
      </c>
      <c r="O218" s="159" t="s">
        <v>42</v>
      </c>
      <c r="P218" s="160">
        <f t="shared" si="41"/>
        <v>0</v>
      </c>
      <c r="Q218" s="160">
        <f t="shared" si="42"/>
        <v>0</v>
      </c>
      <c r="R218" s="160">
        <f t="shared" si="43"/>
        <v>0</v>
      </c>
      <c r="S218" s="58"/>
      <c r="T218" s="161">
        <f t="shared" si="44"/>
        <v>0</v>
      </c>
      <c r="U218" s="161">
        <v>0</v>
      </c>
      <c r="V218" s="161">
        <f t="shared" si="45"/>
        <v>0</v>
      </c>
      <c r="W218" s="161">
        <v>0</v>
      </c>
      <c r="X218" s="162">
        <f t="shared" si="46"/>
        <v>0</v>
      </c>
      <c r="Y218" s="29"/>
      <c r="Z218" s="29"/>
      <c r="AA218" s="29"/>
      <c r="AB218" s="29"/>
      <c r="AC218" s="29"/>
      <c r="AD218" s="29"/>
      <c r="AE218" s="29"/>
      <c r="AR218" s="163" t="s">
        <v>161</v>
      </c>
      <c r="AT218" s="163" t="s">
        <v>144</v>
      </c>
      <c r="AU218" s="163" t="s">
        <v>127</v>
      </c>
      <c r="AY218" s="14" t="s">
        <v>122</v>
      </c>
      <c r="BE218" s="164">
        <f t="shared" si="47"/>
        <v>0</v>
      </c>
      <c r="BF218" s="164">
        <f t="shared" si="48"/>
        <v>0</v>
      </c>
      <c r="BG218" s="164">
        <f t="shared" si="49"/>
        <v>0</v>
      </c>
      <c r="BH218" s="164">
        <f t="shared" si="50"/>
        <v>0</v>
      </c>
      <c r="BI218" s="164">
        <f t="shared" si="51"/>
        <v>0</v>
      </c>
      <c r="BJ218" s="14" t="s">
        <v>127</v>
      </c>
      <c r="BK218" s="164">
        <f t="shared" si="52"/>
        <v>0</v>
      </c>
      <c r="BL218" s="14" t="s">
        <v>142</v>
      </c>
      <c r="BM218" s="163" t="s">
        <v>394</v>
      </c>
    </row>
    <row r="219" spans="1:65" s="2" customFormat="1" ht="21.75" customHeight="1" x14ac:dyDescent="0.2">
      <c r="A219" s="29"/>
      <c r="B219" s="149"/>
      <c r="C219" s="165">
        <v>85</v>
      </c>
      <c r="D219" s="150" t="s">
        <v>125</v>
      </c>
      <c r="E219" s="151" t="s">
        <v>395</v>
      </c>
      <c r="F219" s="152" t="s">
        <v>396</v>
      </c>
      <c r="G219" s="153" t="s">
        <v>130</v>
      </c>
      <c r="H219" s="154">
        <v>1</v>
      </c>
      <c r="I219" s="155"/>
      <c r="J219" s="155"/>
      <c r="K219" s="156">
        <f t="shared" si="40"/>
        <v>0</v>
      </c>
      <c r="L219" s="157"/>
      <c r="M219" s="30"/>
      <c r="N219" s="158" t="s">
        <v>1</v>
      </c>
      <c r="O219" s="159" t="s">
        <v>42</v>
      </c>
      <c r="P219" s="160">
        <f t="shared" si="41"/>
        <v>0</v>
      </c>
      <c r="Q219" s="160">
        <f t="shared" si="42"/>
        <v>0</v>
      </c>
      <c r="R219" s="160">
        <f t="shared" si="43"/>
        <v>0</v>
      </c>
      <c r="S219" s="58"/>
      <c r="T219" s="161">
        <f t="shared" si="44"/>
        <v>0</v>
      </c>
      <c r="U219" s="161">
        <v>0</v>
      </c>
      <c r="V219" s="161">
        <f t="shared" si="45"/>
        <v>0</v>
      </c>
      <c r="W219" s="161">
        <v>0</v>
      </c>
      <c r="X219" s="162">
        <f t="shared" si="46"/>
        <v>0</v>
      </c>
      <c r="Y219" s="29"/>
      <c r="Z219" s="29"/>
      <c r="AA219" s="29"/>
      <c r="AB219" s="29"/>
      <c r="AC219" s="29"/>
      <c r="AD219" s="29"/>
      <c r="AE219" s="29"/>
      <c r="AR219" s="163" t="s">
        <v>142</v>
      </c>
      <c r="AT219" s="163" t="s">
        <v>125</v>
      </c>
      <c r="AU219" s="163" t="s">
        <v>127</v>
      </c>
      <c r="AY219" s="14" t="s">
        <v>122</v>
      </c>
      <c r="BE219" s="164">
        <f t="shared" si="47"/>
        <v>0</v>
      </c>
      <c r="BF219" s="164">
        <f t="shared" si="48"/>
        <v>0</v>
      </c>
      <c r="BG219" s="164">
        <f t="shared" si="49"/>
        <v>0</v>
      </c>
      <c r="BH219" s="164">
        <f t="shared" si="50"/>
        <v>0</v>
      </c>
      <c r="BI219" s="164">
        <f t="shared" si="51"/>
        <v>0</v>
      </c>
      <c r="BJ219" s="14" t="s">
        <v>127</v>
      </c>
      <c r="BK219" s="164">
        <f t="shared" si="52"/>
        <v>0</v>
      </c>
      <c r="BL219" s="14" t="s">
        <v>142</v>
      </c>
      <c r="BM219" s="163" t="s">
        <v>397</v>
      </c>
    </row>
    <row r="220" spans="1:65" s="2" customFormat="1" ht="37.9" customHeight="1" x14ac:dyDescent="0.2">
      <c r="A220" s="29"/>
      <c r="B220" s="149"/>
      <c r="C220" s="150">
        <v>86</v>
      </c>
      <c r="D220" s="165" t="s">
        <v>144</v>
      </c>
      <c r="E220" s="166" t="s">
        <v>398</v>
      </c>
      <c r="F220" s="167" t="s">
        <v>399</v>
      </c>
      <c r="G220" s="168" t="s">
        <v>130</v>
      </c>
      <c r="H220" s="169">
        <v>1</v>
      </c>
      <c r="I220" s="170"/>
      <c r="J220" s="171"/>
      <c r="K220" s="172">
        <f t="shared" si="40"/>
        <v>0</v>
      </c>
      <c r="L220" s="171"/>
      <c r="M220" s="173"/>
      <c r="N220" s="174" t="s">
        <v>1</v>
      </c>
      <c r="O220" s="159" t="s">
        <v>42</v>
      </c>
      <c r="P220" s="160">
        <f t="shared" si="41"/>
        <v>0</v>
      </c>
      <c r="Q220" s="160">
        <f t="shared" si="42"/>
        <v>0</v>
      </c>
      <c r="R220" s="160">
        <f t="shared" si="43"/>
        <v>0</v>
      </c>
      <c r="S220" s="58"/>
      <c r="T220" s="161">
        <f t="shared" si="44"/>
        <v>0</v>
      </c>
      <c r="U220" s="161">
        <v>1.2800000000000001E-3</v>
      </c>
      <c r="V220" s="161">
        <f t="shared" si="45"/>
        <v>1.2800000000000001E-3</v>
      </c>
      <c r="W220" s="161">
        <v>0</v>
      </c>
      <c r="X220" s="162">
        <f t="shared" si="46"/>
        <v>0</v>
      </c>
      <c r="Y220" s="29"/>
      <c r="Z220" s="29"/>
      <c r="AA220" s="29"/>
      <c r="AB220" s="29"/>
      <c r="AC220" s="29"/>
      <c r="AD220" s="29"/>
      <c r="AE220" s="29"/>
      <c r="AR220" s="163" t="s">
        <v>185</v>
      </c>
      <c r="AT220" s="163" t="s">
        <v>144</v>
      </c>
      <c r="AU220" s="163" t="s">
        <v>127</v>
      </c>
      <c r="AY220" s="14" t="s">
        <v>122</v>
      </c>
      <c r="BE220" s="164">
        <f t="shared" si="47"/>
        <v>0</v>
      </c>
      <c r="BF220" s="164">
        <f t="shared" si="48"/>
        <v>0</v>
      </c>
      <c r="BG220" s="164">
        <f t="shared" si="49"/>
        <v>0</v>
      </c>
      <c r="BH220" s="164">
        <f t="shared" si="50"/>
        <v>0</v>
      </c>
      <c r="BI220" s="164">
        <f t="shared" si="51"/>
        <v>0</v>
      </c>
      <c r="BJ220" s="14" t="s">
        <v>127</v>
      </c>
      <c r="BK220" s="164">
        <f t="shared" si="52"/>
        <v>0</v>
      </c>
      <c r="BL220" s="14" t="s">
        <v>185</v>
      </c>
      <c r="BM220" s="163" t="s">
        <v>400</v>
      </c>
    </row>
    <row r="221" spans="1:65" s="2" customFormat="1" ht="16.5" customHeight="1" x14ac:dyDescent="0.2">
      <c r="A221" s="29"/>
      <c r="B221" s="149"/>
      <c r="C221" s="165">
        <v>87</v>
      </c>
      <c r="D221" s="150" t="s">
        <v>125</v>
      </c>
      <c r="E221" s="151" t="s">
        <v>339</v>
      </c>
      <c r="F221" s="152" t="s">
        <v>340</v>
      </c>
      <c r="G221" s="153" t="s">
        <v>337</v>
      </c>
      <c r="H221" s="154">
        <v>8.3780000000000001</v>
      </c>
      <c r="I221" s="155"/>
      <c r="J221" s="155"/>
      <c r="K221" s="156">
        <f t="shared" si="40"/>
        <v>0</v>
      </c>
      <c r="L221" s="157"/>
      <c r="M221" s="30"/>
      <c r="N221" s="158" t="s">
        <v>1</v>
      </c>
      <c r="O221" s="159" t="s">
        <v>42</v>
      </c>
      <c r="P221" s="160">
        <f t="shared" si="41"/>
        <v>0</v>
      </c>
      <c r="Q221" s="160">
        <f t="shared" si="42"/>
        <v>0</v>
      </c>
      <c r="R221" s="160">
        <f t="shared" si="43"/>
        <v>0</v>
      </c>
      <c r="S221" s="58"/>
      <c r="T221" s="161">
        <f t="shared" si="44"/>
        <v>0</v>
      </c>
      <c r="U221" s="161">
        <v>0</v>
      </c>
      <c r="V221" s="161">
        <f t="shared" si="45"/>
        <v>0</v>
      </c>
      <c r="W221" s="161">
        <v>0</v>
      </c>
      <c r="X221" s="162">
        <f t="shared" si="46"/>
        <v>0</v>
      </c>
      <c r="Y221" s="29"/>
      <c r="Z221" s="29"/>
      <c r="AA221" s="29"/>
      <c r="AB221" s="29"/>
      <c r="AC221" s="29"/>
      <c r="AD221" s="29"/>
      <c r="AE221" s="29"/>
      <c r="AR221" s="163" t="s">
        <v>142</v>
      </c>
      <c r="AT221" s="163" t="s">
        <v>125</v>
      </c>
      <c r="AU221" s="163" t="s">
        <v>127</v>
      </c>
      <c r="AY221" s="14" t="s">
        <v>122</v>
      </c>
      <c r="BE221" s="164">
        <f t="shared" si="47"/>
        <v>0</v>
      </c>
      <c r="BF221" s="164">
        <f t="shared" si="48"/>
        <v>0</v>
      </c>
      <c r="BG221" s="164">
        <f t="shared" si="49"/>
        <v>0</v>
      </c>
      <c r="BH221" s="164">
        <f t="shared" si="50"/>
        <v>0</v>
      </c>
      <c r="BI221" s="164">
        <f t="shared" si="51"/>
        <v>0</v>
      </c>
      <c r="BJ221" s="14" t="s">
        <v>127</v>
      </c>
      <c r="BK221" s="164">
        <f t="shared" si="52"/>
        <v>0</v>
      </c>
      <c r="BL221" s="14" t="s">
        <v>142</v>
      </c>
      <c r="BM221" s="163" t="s">
        <v>401</v>
      </c>
    </row>
    <row r="222" spans="1:65" s="2" customFormat="1" ht="16.5" customHeight="1" x14ac:dyDescent="0.2">
      <c r="A222" s="29"/>
      <c r="B222" s="149"/>
      <c r="C222" s="150">
        <v>88</v>
      </c>
      <c r="D222" s="150" t="s">
        <v>125</v>
      </c>
      <c r="E222" s="151" t="s">
        <v>342</v>
      </c>
      <c r="F222" s="152" t="s">
        <v>343</v>
      </c>
      <c r="G222" s="153" t="s">
        <v>337</v>
      </c>
      <c r="H222" s="154">
        <v>0.48299999999999998</v>
      </c>
      <c r="I222" s="155"/>
      <c r="J222" s="155"/>
      <c r="K222" s="156">
        <f t="shared" si="40"/>
        <v>0</v>
      </c>
      <c r="L222" s="157"/>
      <c r="M222" s="30"/>
      <c r="N222" s="158" t="s">
        <v>1</v>
      </c>
      <c r="O222" s="159" t="s">
        <v>42</v>
      </c>
      <c r="P222" s="160">
        <f t="shared" si="41"/>
        <v>0</v>
      </c>
      <c r="Q222" s="160">
        <f t="shared" si="42"/>
        <v>0</v>
      </c>
      <c r="R222" s="160">
        <f t="shared" si="43"/>
        <v>0</v>
      </c>
      <c r="S222" s="58"/>
      <c r="T222" s="161">
        <f t="shared" si="44"/>
        <v>0</v>
      </c>
      <c r="U222" s="161">
        <v>0</v>
      </c>
      <c r="V222" s="161">
        <f t="shared" si="45"/>
        <v>0</v>
      </c>
      <c r="W222" s="161">
        <v>0</v>
      </c>
      <c r="X222" s="162">
        <f t="shared" si="46"/>
        <v>0</v>
      </c>
      <c r="Y222" s="29"/>
      <c r="Z222" s="29"/>
      <c r="AA222" s="29"/>
      <c r="AB222" s="29"/>
      <c r="AC222" s="29"/>
      <c r="AD222" s="29"/>
      <c r="AE222" s="29"/>
      <c r="AR222" s="163" t="s">
        <v>142</v>
      </c>
      <c r="AT222" s="163" t="s">
        <v>125</v>
      </c>
      <c r="AU222" s="163" t="s">
        <v>127</v>
      </c>
      <c r="AY222" s="14" t="s">
        <v>122</v>
      </c>
      <c r="BE222" s="164">
        <f t="shared" si="47"/>
        <v>0</v>
      </c>
      <c r="BF222" s="164">
        <f t="shared" si="48"/>
        <v>0</v>
      </c>
      <c r="BG222" s="164">
        <f t="shared" si="49"/>
        <v>0</v>
      </c>
      <c r="BH222" s="164">
        <f t="shared" si="50"/>
        <v>0</v>
      </c>
      <c r="BI222" s="164">
        <f t="shared" si="51"/>
        <v>0</v>
      </c>
      <c r="BJ222" s="14" t="s">
        <v>127</v>
      </c>
      <c r="BK222" s="164">
        <f t="shared" si="52"/>
        <v>0</v>
      </c>
      <c r="BL222" s="14" t="s">
        <v>142</v>
      </c>
      <c r="BM222" s="163" t="s">
        <v>402</v>
      </c>
    </row>
    <row r="223" spans="1:65" s="2" customFormat="1" ht="16.5" customHeight="1" x14ac:dyDescent="0.2">
      <c r="A223" s="29"/>
      <c r="B223" s="149"/>
      <c r="C223" s="165">
        <v>89</v>
      </c>
      <c r="D223" s="150" t="s">
        <v>125</v>
      </c>
      <c r="E223" s="151" t="s">
        <v>345</v>
      </c>
      <c r="F223" s="152" t="s">
        <v>346</v>
      </c>
      <c r="G223" s="153" t="s">
        <v>337</v>
      </c>
      <c r="H223" s="154">
        <v>4.0449999999999999</v>
      </c>
      <c r="I223" s="155"/>
      <c r="J223" s="155"/>
      <c r="K223" s="156">
        <f t="shared" si="40"/>
        <v>0</v>
      </c>
      <c r="L223" s="157"/>
      <c r="M223" s="30"/>
      <c r="N223" s="158" t="s">
        <v>1</v>
      </c>
      <c r="O223" s="159" t="s">
        <v>42</v>
      </c>
      <c r="P223" s="160">
        <f t="shared" si="41"/>
        <v>0</v>
      </c>
      <c r="Q223" s="160">
        <f t="shared" si="42"/>
        <v>0</v>
      </c>
      <c r="R223" s="160">
        <f t="shared" si="43"/>
        <v>0</v>
      </c>
      <c r="S223" s="58"/>
      <c r="T223" s="161">
        <f t="shared" si="44"/>
        <v>0</v>
      </c>
      <c r="U223" s="161">
        <v>0</v>
      </c>
      <c r="V223" s="161">
        <f t="shared" si="45"/>
        <v>0</v>
      </c>
      <c r="W223" s="161">
        <v>0</v>
      </c>
      <c r="X223" s="162">
        <f t="shared" si="46"/>
        <v>0</v>
      </c>
      <c r="Y223" s="29"/>
      <c r="Z223" s="29"/>
      <c r="AA223" s="29"/>
      <c r="AB223" s="29"/>
      <c r="AC223" s="29"/>
      <c r="AD223" s="29"/>
      <c r="AE223" s="29"/>
      <c r="AR223" s="163" t="s">
        <v>185</v>
      </c>
      <c r="AT223" s="163" t="s">
        <v>125</v>
      </c>
      <c r="AU223" s="163" t="s">
        <v>127</v>
      </c>
      <c r="AY223" s="14" t="s">
        <v>122</v>
      </c>
      <c r="BE223" s="164">
        <f t="shared" si="47"/>
        <v>0</v>
      </c>
      <c r="BF223" s="164">
        <f t="shared" si="48"/>
        <v>0</v>
      </c>
      <c r="BG223" s="164">
        <f t="shared" si="49"/>
        <v>0</v>
      </c>
      <c r="BH223" s="164">
        <f t="shared" si="50"/>
        <v>0</v>
      </c>
      <c r="BI223" s="164">
        <f t="shared" si="51"/>
        <v>0</v>
      </c>
      <c r="BJ223" s="14" t="s">
        <v>127</v>
      </c>
      <c r="BK223" s="164">
        <f t="shared" si="52"/>
        <v>0</v>
      </c>
      <c r="BL223" s="14" t="s">
        <v>185</v>
      </c>
      <c r="BM223" s="163" t="s">
        <v>403</v>
      </c>
    </row>
    <row r="224" spans="1:65" s="2" customFormat="1" ht="16.5" customHeight="1" x14ac:dyDescent="0.2">
      <c r="A224" s="29"/>
      <c r="B224" s="149"/>
      <c r="C224" s="150">
        <v>90</v>
      </c>
      <c r="D224" s="150" t="s">
        <v>125</v>
      </c>
      <c r="E224" s="151" t="s">
        <v>348</v>
      </c>
      <c r="F224" s="152" t="s">
        <v>349</v>
      </c>
      <c r="G224" s="153" t="s">
        <v>337</v>
      </c>
      <c r="H224" s="154">
        <v>8.8610000000000007</v>
      </c>
      <c r="I224" s="155"/>
      <c r="J224" s="155"/>
      <c r="K224" s="156">
        <f t="shared" si="40"/>
        <v>0</v>
      </c>
      <c r="L224" s="157"/>
      <c r="M224" s="30"/>
      <c r="N224" s="158" t="s">
        <v>1</v>
      </c>
      <c r="O224" s="159" t="s">
        <v>42</v>
      </c>
      <c r="P224" s="160">
        <f t="shared" si="41"/>
        <v>0</v>
      </c>
      <c r="Q224" s="160">
        <f t="shared" si="42"/>
        <v>0</v>
      </c>
      <c r="R224" s="160">
        <f t="shared" si="43"/>
        <v>0</v>
      </c>
      <c r="S224" s="58"/>
      <c r="T224" s="161">
        <f t="shared" si="44"/>
        <v>0</v>
      </c>
      <c r="U224" s="161">
        <v>0</v>
      </c>
      <c r="V224" s="161">
        <f t="shared" si="45"/>
        <v>0</v>
      </c>
      <c r="W224" s="161">
        <v>0</v>
      </c>
      <c r="X224" s="162">
        <f t="shared" si="46"/>
        <v>0</v>
      </c>
      <c r="Y224" s="29"/>
      <c r="Z224" s="29"/>
      <c r="AA224" s="29"/>
      <c r="AB224" s="29"/>
      <c r="AC224" s="29"/>
      <c r="AD224" s="29"/>
      <c r="AE224" s="29"/>
      <c r="AR224" s="163" t="s">
        <v>142</v>
      </c>
      <c r="AT224" s="163" t="s">
        <v>125</v>
      </c>
      <c r="AU224" s="163" t="s">
        <v>127</v>
      </c>
      <c r="AY224" s="14" t="s">
        <v>122</v>
      </c>
      <c r="BE224" s="164">
        <f t="shared" si="47"/>
        <v>0</v>
      </c>
      <c r="BF224" s="164">
        <f t="shared" si="48"/>
        <v>0</v>
      </c>
      <c r="BG224" s="164">
        <f t="shared" si="49"/>
        <v>0</v>
      </c>
      <c r="BH224" s="164">
        <f t="shared" si="50"/>
        <v>0</v>
      </c>
      <c r="BI224" s="164">
        <f t="shared" si="51"/>
        <v>0</v>
      </c>
      <c r="BJ224" s="14" t="s">
        <v>127</v>
      </c>
      <c r="BK224" s="164">
        <f t="shared" si="52"/>
        <v>0</v>
      </c>
      <c r="BL224" s="14" t="s">
        <v>142</v>
      </c>
      <c r="BM224" s="163" t="s">
        <v>404</v>
      </c>
    </row>
    <row r="225" spans="1:65" s="2" customFormat="1" ht="16.5" customHeight="1" x14ac:dyDescent="0.2">
      <c r="A225" s="29"/>
      <c r="B225" s="149"/>
      <c r="C225" s="165">
        <v>91</v>
      </c>
      <c r="D225" s="150" t="s">
        <v>125</v>
      </c>
      <c r="E225" s="151" t="s">
        <v>405</v>
      </c>
      <c r="F225" s="152" t="s">
        <v>406</v>
      </c>
      <c r="G225" s="153" t="s">
        <v>407</v>
      </c>
      <c r="H225" s="154">
        <v>2</v>
      </c>
      <c r="I225" s="155"/>
      <c r="J225" s="155"/>
      <c r="K225" s="156">
        <f t="shared" si="40"/>
        <v>0</v>
      </c>
      <c r="L225" s="157"/>
      <c r="M225" s="30"/>
      <c r="N225" s="158" t="s">
        <v>1</v>
      </c>
      <c r="O225" s="159" t="s">
        <v>42</v>
      </c>
      <c r="P225" s="160">
        <f t="shared" si="41"/>
        <v>0</v>
      </c>
      <c r="Q225" s="160">
        <f t="shared" si="42"/>
        <v>0</v>
      </c>
      <c r="R225" s="160">
        <f t="shared" si="43"/>
        <v>0</v>
      </c>
      <c r="S225" s="58"/>
      <c r="T225" s="161">
        <f t="shared" si="44"/>
        <v>0</v>
      </c>
      <c r="U225" s="161">
        <v>0</v>
      </c>
      <c r="V225" s="161">
        <f t="shared" si="45"/>
        <v>0</v>
      </c>
      <c r="W225" s="161">
        <v>0</v>
      </c>
      <c r="X225" s="162">
        <f t="shared" si="46"/>
        <v>0</v>
      </c>
      <c r="Y225" s="29"/>
      <c r="Z225" s="29"/>
      <c r="AA225" s="29"/>
      <c r="AB225" s="29"/>
      <c r="AC225" s="29"/>
      <c r="AD225" s="29"/>
      <c r="AE225" s="29"/>
      <c r="AR225" s="163" t="s">
        <v>142</v>
      </c>
      <c r="AT225" s="163" t="s">
        <v>125</v>
      </c>
      <c r="AU225" s="163" t="s">
        <v>127</v>
      </c>
      <c r="AY225" s="14" t="s">
        <v>122</v>
      </c>
      <c r="BE225" s="164">
        <f t="shared" si="47"/>
        <v>0</v>
      </c>
      <c r="BF225" s="164">
        <f t="shared" si="48"/>
        <v>0</v>
      </c>
      <c r="BG225" s="164">
        <f t="shared" si="49"/>
        <v>0</v>
      </c>
      <c r="BH225" s="164">
        <f t="shared" si="50"/>
        <v>0</v>
      </c>
      <c r="BI225" s="164">
        <f t="shared" si="51"/>
        <v>0</v>
      </c>
      <c r="BJ225" s="14" t="s">
        <v>127</v>
      </c>
      <c r="BK225" s="164">
        <f t="shared" si="52"/>
        <v>0</v>
      </c>
      <c r="BL225" s="14" t="s">
        <v>142</v>
      </c>
      <c r="BM225" s="163" t="s">
        <v>408</v>
      </c>
    </row>
    <row r="226" spans="1:65" s="12" customFormat="1" ht="22.9" customHeight="1" x14ac:dyDescent="0.2">
      <c r="B226" s="135"/>
      <c r="D226" s="136" t="s">
        <v>77</v>
      </c>
      <c r="E226" s="147" t="s">
        <v>409</v>
      </c>
      <c r="F226" s="147" t="s">
        <v>410</v>
      </c>
      <c r="I226" s="138"/>
      <c r="J226" s="138"/>
      <c r="K226" s="148">
        <f>BK226</f>
        <v>0</v>
      </c>
      <c r="M226" s="135"/>
      <c r="N226" s="140"/>
      <c r="O226" s="141"/>
      <c r="P226" s="141"/>
      <c r="Q226" s="142">
        <f>Q227</f>
        <v>0</v>
      </c>
      <c r="R226" s="142">
        <f>R227</f>
        <v>0</v>
      </c>
      <c r="S226" s="141"/>
      <c r="T226" s="143">
        <f>T227</f>
        <v>0</v>
      </c>
      <c r="U226" s="141"/>
      <c r="V226" s="143">
        <f>V227</f>
        <v>0</v>
      </c>
      <c r="W226" s="141"/>
      <c r="X226" s="144">
        <f>X227</f>
        <v>0</v>
      </c>
      <c r="AR226" s="136" t="s">
        <v>132</v>
      </c>
      <c r="AT226" s="145" t="s">
        <v>77</v>
      </c>
      <c r="AU226" s="145" t="s">
        <v>83</v>
      </c>
      <c r="AY226" s="136" t="s">
        <v>122</v>
      </c>
      <c r="BK226" s="146">
        <f>BK227</f>
        <v>0</v>
      </c>
    </row>
    <row r="227" spans="1:65" s="2" customFormat="1" ht="24.2" customHeight="1" x14ac:dyDescent="0.2">
      <c r="A227" s="29"/>
      <c r="B227" s="149"/>
      <c r="C227" s="150">
        <v>92</v>
      </c>
      <c r="D227" s="150" t="s">
        <v>125</v>
      </c>
      <c r="E227" s="151" t="s">
        <v>411</v>
      </c>
      <c r="F227" s="152" t="s">
        <v>412</v>
      </c>
      <c r="G227" s="153" t="s">
        <v>413</v>
      </c>
      <c r="H227" s="154">
        <v>1</v>
      </c>
      <c r="I227" s="155"/>
      <c r="J227" s="155"/>
      <c r="K227" s="156">
        <f>ROUND(P227*H227,2)</f>
        <v>0</v>
      </c>
      <c r="L227" s="157"/>
      <c r="M227" s="30"/>
      <c r="N227" s="180" t="s">
        <v>1</v>
      </c>
      <c r="O227" s="181" t="s">
        <v>42</v>
      </c>
      <c r="P227" s="182">
        <f>I227+J227</f>
        <v>0</v>
      </c>
      <c r="Q227" s="182">
        <f>ROUND(I227*H227,2)</f>
        <v>0</v>
      </c>
      <c r="R227" s="182">
        <f>ROUND(J227*H227,2)</f>
        <v>0</v>
      </c>
      <c r="S227" s="183"/>
      <c r="T227" s="184">
        <f>S227*H227</f>
        <v>0</v>
      </c>
      <c r="U227" s="184">
        <v>0</v>
      </c>
      <c r="V227" s="184">
        <f>U227*H227</f>
        <v>0</v>
      </c>
      <c r="W227" s="184">
        <v>0</v>
      </c>
      <c r="X227" s="185">
        <f>W227*H227</f>
        <v>0</v>
      </c>
      <c r="Y227" s="29"/>
      <c r="Z227" s="29"/>
      <c r="AA227" s="29"/>
      <c r="AB227" s="29"/>
      <c r="AC227" s="29"/>
      <c r="AD227" s="29"/>
      <c r="AE227" s="29"/>
      <c r="AR227" s="163" t="s">
        <v>142</v>
      </c>
      <c r="AT227" s="163" t="s">
        <v>125</v>
      </c>
      <c r="AU227" s="163" t="s">
        <v>127</v>
      </c>
      <c r="AY227" s="14" t="s">
        <v>122</v>
      </c>
      <c r="BE227" s="164">
        <f>IF(O227="základná",K227,0)</f>
        <v>0</v>
      </c>
      <c r="BF227" s="164">
        <f>IF(O227="znížená",K227,0)</f>
        <v>0</v>
      </c>
      <c r="BG227" s="164">
        <f>IF(O227="zákl. prenesená",K227,0)</f>
        <v>0</v>
      </c>
      <c r="BH227" s="164">
        <f>IF(O227="zníž. prenesená",K227,0)</f>
        <v>0</v>
      </c>
      <c r="BI227" s="164">
        <f>IF(O227="nulová",K227,0)</f>
        <v>0</v>
      </c>
      <c r="BJ227" s="14" t="s">
        <v>127</v>
      </c>
      <c r="BK227" s="164">
        <f>ROUND(P227*H227,2)</f>
        <v>0</v>
      </c>
      <c r="BL227" s="14" t="s">
        <v>142</v>
      </c>
      <c r="BM227" s="163" t="s">
        <v>414</v>
      </c>
    </row>
    <row r="228" spans="1:65" s="2" customFormat="1" ht="6.95" customHeight="1" x14ac:dyDescent="0.2">
      <c r="A228" s="29"/>
      <c r="B228" s="47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30"/>
      <c r="N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</row>
  </sheetData>
  <autoFilter ref="C117:L227"/>
  <mergeCells count="6">
    <mergeCell ref="E110:H110"/>
    <mergeCell ref="M2:Z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0"/>
  <sheetViews>
    <sheetView showGridLines="0" topLeftCell="A130" workbookViewId="0"/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M2" s="186" t="s">
        <v>6</v>
      </c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T2" s="14" t="s">
        <v>87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78</v>
      </c>
    </row>
    <row r="4" spans="1:46" s="1" customFormat="1" ht="24.95" customHeight="1" x14ac:dyDescent="0.2">
      <c r="B4" s="17"/>
      <c r="D4" s="18" t="s">
        <v>88</v>
      </c>
      <c r="M4" s="17"/>
      <c r="N4" s="93" t="s">
        <v>10</v>
      </c>
      <c r="AT4" s="14" t="s">
        <v>3</v>
      </c>
    </row>
    <row r="5" spans="1:46" s="1" customFormat="1" ht="6.95" customHeight="1" x14ac:dyDescent="0.2">
      <c r="B5" s="17"/>
      <c r="M5" s="17"/>
    </row>
    <row r="6" spans="1:46" s="1" customFormat="1" ht="12" customHeight="1" x14ac:dyDescent="0.2">
      <c r="B6" s="17"/>
      <c r="D6" s="24" t="s">
        <v>16</v>
      </c>
      <c r="M6" s="17"/>
    </row>
    <row r="7" spans="1:46" s="1" customFormat="1" ht="16.5" customHeight="1" x14ac:dyDescent="0.2">
      <c r="B7" s="17"/>
      <c r="E7" s="230" t="str">
        <f>'Rekapitulácia stavby'!K6</f>
        <v>Materská škola Šporťáčik</v>
      </c>
      <c r="F7" s="231"/>
      <c r="G7" s="231"/>
      <c r="H7" s="231"/>
      <c r="M7" s="17"/>
    </row>
    <row r="8" spans="1:46" s="2" customFormat="1" ht="12" customHeight="1" x14ac:dyDescent="0.2">
      <c r="A8" s="29"/>
      <c r="B8" s="30"/>
      <c r="C8" s="29"/>
      <c r="D8" s="24" t="s">
        <v>415</v>
      </c>
      <c r="E8" s="29"/>
      <c r="F8" s="29"/>
      <c r="G8" s="29"/>
      <c r="H8" s="29"/>
      <c r="I8" s="29"/>
      <c r="J8" s="29"/>
      <c r="K8" s="29"/>
      <c r="L8" s="29"/>
      <c r="M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198" t="s">
        <v>416</v>
      </c>
      <c r="F9" s="228"/>
      <c r="G9" s="228"/>
      <c r="H9" s="228"/>
      <c r="I9" s="29"/>
      <c r="J9" s="29"/>
      <c r="K9" s="29"/>
      <c r="L9" s="29"/>
      <c r="M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29"/>
      <c r="M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5" t="str">
        <f>'Rekapitulácia stavby'!AN8</f>
        <v>23. 3. 2022</v>
      </c>
      <c r="K12" s="29"/>
      <c r="L12" s="29"/>
      <c r="M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">
        <v>1</v>
      </c>
      <c r="K14" s="29"/>
      <c r="L14" s="29"/>
      <c r="M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1</v>
      </c>
      <c r="K15" s="29"/>
      <c r="L15" s="29"/>
      <c r="M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4" t="s">
        <v>28</v>
      </c>
      <c r="E17" s="29"/>
      <c r="F17" s="29"/>
      <c r="G17" s="29"/>
      <c r="H17" s="29"/>
      <c r="I17" s="24" t="s">
        <v>25</v>
      </c>
      <c r="J17" s="25" t="str">
        <f>'Rekapitulácia stavby'!AN13</f>
        <v>Vyplň údaj</v>
      </c>
      <c r="K17" s="29"/>
      <c r="L17" s="29"/>
      <c r="M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29" t="str">
        <f>'Rekapitulácia stavby'!E14</f>
        <v>Vyplň údaj</v>
      </c>
      <c r="F18" s="220"/>
      <c r="G18" s="220"/>
      <c r="H18" s="220"/>
      <c r="I18" s="24" t="s">
        <v>27</v>
      </c>
      <c r="J18" s="25" t="str">
        <f>'Rekapitulácia stavby'!AN14</f>
        <v>Vyplň údaj</v>
      </c>
      <c r="K18" s="29"/>
      <c r="L18" s="29"/>
      <c r="M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4" t="s">
        <v>30</v>
      </c>
      <c r="E20" s="29"/>
      <c r="F20" s="29"/>
      <c r="G20" s="29"/>
      <c r="H20" s="29"/>
      <c r="I20" s="24" t="s">
        <v>25</v>
      </c>
      <c r="J20" s="22" t="str">
        <f>IF('Rekapitulácia stavby'!AN16="","",'Rekapitulácia stavby'!AN16)</f>
        <v/>
      </c>
      <c r="K20" s="29"/>
      <c r="L20" s="29"/>
      <c r="M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27</v>
      </c>
      <c r="J21" s="22" t="str">
        <f>IF('Rekapitulácia stavby'!AN17="","",'Rekapitulácia stavby'!AN17)</f>
        <v/>
      </c>
      <c r="K21" s="29"/>
      <c r="L21" s="29"/>
      <c r="M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25</v>
      </c>
      <c r="J23" s="22" t="s">
        <v>1</v>
      </c>
      <c r="K23" s="29"/>
      <c r="L23" s="29"/>
      <c r="M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2" t="s">
        <v>33</v>
      </c>
      <c r="F24" s="29"/>
      <c r="G24" s="29"/>
      <c r="H24" s="29"/>
      <c r="I24" s="24" t="s">
        <v>27</v>
      </c>
      <c r="J24" s="22" t="s">
        <v>1</v>
      </c>
      <c r="K24" s="29"/>
      <c r="L24" s="29"/>
      <c r="M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4" t="s">
        <v>34</v>
      </c>
      <c r="E26" s="29"/>
      <c r="F26" s="29"/>
      <c r="G26" s="29"/>
      <c r="H26" s="29"/>
      <c r="I26" s="29"/>
      <c r="J26" s="29"/>
      <c r="K26" s="29"/>
      <c r="L26" s="29"/>
      <c r="M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4"/>
      <c r="B27" s="95"/>
      <c r="C27" s="94"/>
      <c r="D27" s="94"/>
      <c r="E27" s="224" t="s">
        <v>1</v>
      </c>
      <c r="F27" s="224"/>
      <c r="G27" s="224"/>
      <c r="H27" s="224"/>
      <c r="I27" s="94"/>
      <c r="J27" s="94"/>
      <c r="K27" s="94"/>
      <c r="L27" s="94"/>
      <c r="M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66"/>
      <c r="M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.75" x14ac:dyDescent="0.2">
      <c r="A30" s="29"/>
      <c r="B30" s="30"/>
      <c r="C30" s="29"/>
      <c r="D30" s="29"/>
      <c r="E30" s="24" t="s">
        <v>89</v>
      </c>
      <c r="F30" s="29"/>
      <c r="G30" s="29"/>
      <c r="H30" s="29"/>
      <c r="I30" s="29"/>
      <c r="J30" s="29"/>
      <c r="K30" s="97">
        <f>I96</f>
        <v>0</v>
      </c>
      <c r="L30" s="29"/>
      <c r="M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2.75" x14ac:dyDescent="0.2">
      <c r="A31" s="29"/>
      <c r="B31" s="30"/>
      <c r="C31" s="29"/>
      <c r="D31" s="29"/>
      <c r="E31" s="24" t="s">
        <v>90</v>
      </c>
      <c r="F31" s="29"/>
      <c r="G31" s="29"/>
      <c r="H31" s="29"/>
      <c r="I31" s="29"/>
      <c r="J31" s="29"/>
      <c r="K31" s="97">
        <f>J96</f>
        <v>0</v>
      </c>
      <c r="L31" s="29"/>
      <c r="M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 x14ac:dyDescent="0.2">
      <c r="A32" s="29"/>
      <c r="B32" s="30"/>
      <c r="C32" s="29"/>
      <c r="D32" s="98" t="s">
        <v>36</v>
      </c>
      <c r="E32" s="29"/>
      <c r="F32" s="29"/>
      <c r="G32" s="29"/>
      <c r="H32" s="29"/>
      <c r="I32" s="29"/>
      <c r="J32" s="29"/>
      <c r="K32" s="71">
        <f>ROUND(K118, 2)</f>
        <v>0</v>
      </c>
      <c r="L32" s="29"/>
      <c r="M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 x14ac:dyDescent="0.2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66"/>
      <c r="M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9"/>
      <c r="F34" s="33" t="s">
        <v>38</v>
      </c>
      <c r="G34" s="29"/>
      <c r="H34" s="29"/>
      <c r="I34" s="33" t="s">
        <v>37</v>
      </c>
      <c r="J34" s="29"/>
      <c r="K34" s="33" t="s">
        <v>39</v>
      </c>
      <c r="L34" s="29"/>
      <c r="M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 x14ac:dyDescent="0.2">
      <c r="A35" s="29"/>
      <c r="B35" s="30"/>
      <c r="C35" s="29"/>
      <c r="D35" s="99" t="s">
        <v>40</v>
      </c>
      <c r="E35" s="35" t="s">
        <v>41</v>
      </c>
      <c r="F35" s="100">
        <f>ROUND((SUM(BE118:BE139)),  2)</f>
        <v>0</v>
      </c>
      <c r="G35" s="101"/>
      <c r="H35" s="101"/>
      <c r="I35" s="102">
        <v>0.2</v>
      </c>
      <c r="J35" s="101"/>
      <c r="K35" s="100">
        <f>ROUND(((SUM(BE118:BE139))*I35),  2)</f>
        <v>0</v>
      </c>
      <c r="L35" s="29"/>
      <c r="M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 x14ac:dyDescent="0.2">
      <c r="A36" s="29"/>
      <c r="B36" s="30"/>
      <c r="C36" s="29"/>
      <c r="D36" s="29"/>
      <c r="E36" s="35" t="s">
        <v>42</v>
      </c>
      <c r="F36" s="100">
        <f>ROUND((SUM(BF118:BF139)),  2)</f>
        <v>0</v>
      </c>
      <c r="G36" s="101"/>
      <c r="H36" s="101"/>
      <c r="I36" s="102">
        <v>0.2</v>
      </c>
      <c r="J36" s="101"/>
      <c r="K36" s="100">
        <f>ROUND(((SUM(BF118:BF139))*I36),  2)</f>
        <v>0</v>
      </c>
      <c r="L36" s="29"/>
      <c r="M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43</v>
      </c>
      <c r="F37" s="97">
        <f>ROUND((SUM(BG118:BG139)),  2)</f>
        <v>0</v>
      </c>
      <c r="G37" s="29"/>
      <c r="H37" s="29"/>
      <c r="I37" s="103">
        <v>0.2</v>
      </c>
      <c r="J37" s="29"/>
      <c r="K37" s="97">
        <f>0</f>
        <v>0</v>
      </c>
      <c r="L37" s="29"/>
      <c r="M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44</v>
      </c>
      <c r="F38" s="97">
        <f>ROUND((SUM(BH118:BH139)),  2)</f>
        <v>0</v>
      </c>
      <c r="G38" s="29"/>
      <c r="H38" s="29"/>
      <c r="I38" s="103">
        <v>0.2</v>
      </c>
      <c r="J38" s="29"/>
      <c r="K38" s="97">
        <f>0</f>
        <v>0</v>
      </c>
      <c r="L38" s="29"/>
      <c r="M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35" t="s">
        <v>45</v>
      </c>
      <c r="F39" s="100">
        <f>ROUND((SUM(BI118:BI139)),  2)</f>
        <v>0</v>
      </c>
      <c r="G39" s="101"/>
      <c r="H39" s="101"/>
      <c r="I39" s="102">
        <v>0</v>
      </c>
      <c r="J39" s="101"/>
      <c r="K39" s="100">
        <f>0</f>
        <v>0</v>
      </c>
      <c r="L39" s="29"/>
      <c r="M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 x14ac:dyDescent="0.2">
      <c r="A41" s="29"/>
      <c r="B41" s="30"/>
      <c r="C41" s="104"/>
      <c r="D41" s="105" t="s">
        <v>46</v>
      </c>
      <c r="E41" s="60"/>
      <c r="F41" s="60"/>
      <c r="G41" s="106" t="s">
        <v>47</v>
      </c>
      <c r="H41" s="107" t="s">
        <v>48</v>
      </c>
      <c r="I41" s="60"/>
      <c r="J41" s="60"/>
      <c r="K41" s="108">
        <f>SUM(K32:K39)</f>
        <v>0</v>
      </c>
      <c r="L41" s="109"/>
      <c r="M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 x14ac:dyDescent="0.2">
      <c r="B43" s="17"/>
      <c r="M43" s="17"/>
    </row>
    <row r="44" spans="1:31" s="1" customFormat="1" ht="14.45" customHeight="1" x14ac:dyDescent="0.2">
      <c r="B44" s="17"/>
      <c r="M44" s="17"/>
    </row>
    <row r="45" spans="1:31" s="1" customFormat="1" ht="14.45" customHeight="1" x14ac:dyDescent="0.2">
      <c r="B45" s="17"/>
      <c r="M45" s="17"/>
    </row>
    <row r="46" spans="1:31" s="1" customFormat="1" ht="14.45" customHeight="1" x14ac:dyDescent="0.2">
      <c r="B46" s="17"/>
      <c r="M46" s="17"/>
    </row>
    <row r="47" spans="1:31" s="1" customFormat="1" ht="14.45" customHeight="1" x14ac:dyDescent="0.2">
      <c r="B47" s="17"/>
      <c r="M47" s="17"/>
    </row>
    <row r="48" spans="1:31" s="1" customFormat="1" ht="14.45" customHeight="1" x14ac:dyDescent="0.2">
      <c r="B48" s="17"/>
      <c r="M48" s="17"/>
    </row>
    <row r="49" spans="1:31" s="1" customFormat="1" ht="14.45" customHeight="1" x14ac:dyDescent="0.2">
      <c r="B49" s="17"/>
      <c r="M49" s="17"/>
    </row>
    <row r="50" spans="1:31" s="2" customFormat="1" ht="14.45" customHeight="1" x14ac:dyDescent="0.2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4"/>
      <c r="M50" s="42"/>
    </row>
    <row r="51" spans="1:31" x14ac:dyDescent="0.2">
      <c r="B51" s="17"/>
      <c r="M51" s="17"/>
    </row>
    <row r="52" spans="1:31" x14ac:dyDescent="0.2">
      <c r="B52" s="17"/>
      <c r="M52" s="17"/>
    </row>
    <row r="53" spans="1:31" x14ac:dyDescent="0.2">
      <c r="B53" s="17"/>
      <c r="M53" s="17"/>
    </row>
    <row r="54" spans="1:31" x14ac:dyDescent="0.2">
      <c r="B54" s="17"/>
      <c r="M54" s="17"/>
    </row>
    <row r="55" spans="1:31" x14ac:dyDescent="0.2">
      <c r="B55" s="17"/>
      <c r="M55" s="17"/>
    </row>
    <row r="56" spans="1:31" x14ac:dyDescent="0.2">
      <c r="B56" s="17"/>
      <c r="M56" s="17"/>
    </row>
    <row r="57" spans="1:31" x14ac:dyDescent="0.2">
      <c r="B57" s="17"/>
      <c r="M57" s="17"/>
    </row>
    <row r="58" spans="1:31" x14ac:dyDescent="0.2">
      <c r="B58" s="17"/>
      <c r="M58" s="17"/>
    </row>
    <row r="59" spans="1:31" x14ac:dyDescent="0.2">
      <c r="B59" s="17"/>
      <c r="M59" s="17"/>
    </row>
    <row r="60" spans="1:31" x14ac:dyDescent="0.2">
      <c r="B60" s="17"/>
      <c r="M60" s="17"/>
    </row>
    <row r="61" spans="1:31" s="2" customFormat="1" ht="12.75" x14ac:dyDescent="0.2">
      <c r="A61" s="29"/>
      <c r="B61" s="30"/>
      <c r="C61" s="29"/>
      <c r="D61" s="45" t="s">
        <v>51</v>
      </c>
      <c r="E61" s="32"/>
      <c r="F61" s="110" t="s">
        <v>52</v>
      </c>
      <c r="G61" s="45" t="s">
        <v>51</v>
      </c>
      <c r="H61" s="32"/>
      <c r="I61" s="32"/>
      <c r="J61" s="111" t="s">
        <v>52</v>
      </c>
      <c r="K61" s="32"/>
      <c r="L61" s="32"/>
      <c r="M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M62" s="17"/>
    </row>
    <row r="63" spans="1:31" x14ac:dyDescent="0.2">
      <c r="B63" s="17"/>
      <c r="M63" s="17"/>
    </row>
    <row r="64" spans="1:31" x14ac:dyDescent="0.2">
      <c r="B64" s="17"/>
      <c r="M64" s="17"/>
    </row>
    <row r="65" spans="1:31" s="2" customFormat="1" ht="12.75" x14ac:dyDescent="0.2">
      <c r="A65" s="29"/>
      <c r="B65" s="30"/>
      <c r="C65" s="29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6"/>
      <c r="M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M66" s="17"/>
    </row>
    <row r="67" spans="1:31" x14ac:dyDescent="0.2">
      <c r="B67" s="17"/>
      <c r="M67" s="17"/>
    </row>
    <row r="68" spans="1:31" x14ac:dyDescent="0.2">
      <c r="B68" s="17"/>
      <c r="M68" s="17"/>
    </row>
    <row r="69" spans="1:31" x14ac:dyDescent="0.2">
      <c r="B69" s="17"/>
      <c r="M69" s="17"/>
    </row>
    <row r="70" spans="1:31" x14ac:dyDescent="0.2">
      <c r="B70" s="17"/>
      <c r="M70" s="17"/>
    </row>
    <row r="71" spans="1:31" x14ac:dyDescent="0.2">
      <c r="B71" s="17"/>
      <c r="M71" s="17"/>
    </row>
    <row r="72" spans="1:31" x14ac:dyDescent="0.2">
      <c r="B72" s="17"/>
      <c r="M72" s="17"/>
    </row>
    <row r="73" spans="1:31" x14ac:dyDescent="0.2">
      <c r="B73" s="17"/>
      <c r="M73" s="17"/>
    </row>
    <row r="74" spans="1:31" x14ac:dyDescent="0.2">
      <c r="B74" s="17"/>
      <c r="M74" s="17"/>
    </row>
    <row r="75" spans="1:31" x14ac:dyDescent="0.2">
      <c r="B75" s="17"/>
      <c r="M75" s="17"/>
    </row>
    <row r="76" spans="1:31" s="2" customFormat="1" ht="12.75" x14ac:dyDescent="0.2">
      <c r="A76" s="29"/>
      <c r="B76" s="30"/>
      <c r="C76" s="29"/>
      <c r="D76" s="45" t="s">
        <v>51</v>
      </c>
      <c r="E76" s="32"/>
      <c r="F76" s="110" t="s">
        <v>52</v>
      </c>
      <c r="G76" s="45" t="s">
        <v>51</v>
      </c>
      <c r="H76" s="32"/>
      <c r="I76" s="32"/>
      <c r="J76" s="111" t="s">
        <v>52</v>
      </c>
      <c r="K76" s="32"/>
      <c r="L76" s="32"/>
      <c r="M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18" t="s">
        <v>91</v>
      </c>
      <c r="D82" s="29"/>
      <c r="E82" s="29"/>
      <c r="F82" s="29"/>
      <c r="G82" s="29"/>
      <c r="H82" s="29"/>
      <c r="I82" s="29"/>
      <c r="J82" s="29"/>
      <c r="K82" s="29"/>
      <c r="L82" s="29"/>
      <c r="M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29"/>
      <c r="M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30" t="str">
        <f>E7</f>
        <v>Materská škola Šporťáčik</v>
      </c>
      <c r="F85" s="231"/>
      <c r="G85" s="231"/>
      <c r="H85" s="231"/>
      <c r="I85" s="29"/>
      <c r="J85" s="29"/>
      <c r="K85" s="29"/>
      <c r="L85" s="29"/>
      <c r="M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4" t="s">
        <v>415</v>
      </c>
      <c r="D86" s="29"/>
      <c r="E86" s="29"/>
      <c r="F86" s="29"/>
      <c r="G86" s="29"/>
      <c r="H86" s="29"/>
      <c r="I86" s="29"/>
      <c r="J86" s="29"/>
      <c r="K86" s="29"/>
      <c r="L86" s="29"/>
      <c r="M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198" t="str">
        <f>E9</f>
        <v>RS6 - Rozvádzač</v>
      </c>
      <c r="F87" s="228"/>
      <c r="G87" s="228"/>
      <c r="H87" s="228"/>
      <c r="I87" s="29"/>
      <c r="J87" s="29"/>
      <c r="K87" s="29"/>
      <c r="L87" s="29"/>
      <c r="M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4" t="s">
        <v>20</v>
      </c>
      <c r="D89" s="29"/>
      <c r="E89" s="29"/>
      <c r="F89" s="22" t="str">
        <f>F12</f>
        <v>Hrabovská cesta 1, Ružomberok</v>
      </c>
      <c r="G89" s="29"/>
      <c r="H89" s="29"/>
      <c r="I89" s="24" t="s">
        <v>22</v>
      </c>
      <c r="J89" s="55" t="str">
        <f>IF(J12="","",J12)</f>
        <v>23. 3. 2022</v>
      </c>
      <c r="K89" s="29"/>
      <c r="L89" s="29"/>
      <c r="M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 x14ac:dyDescent="0.2">
      <c r="A91" s="29"/>
      <c r="B91" s="30"/>
      <c r="C91" s="24" t="s">
        <v>24</v>
      </c>
      <c r="D91" s="29"/>
      <c r="E91" s="29"/>
      <c r="F91" s="22" t="str">
        <f>E15</f>
        <v>Pedagogická fakulta KU Ružomberok</v>
      </c>
      <c r="G91" s="29"/>
      <c r="H91" s="29"/>
      <c r="I91" s="24" t="s">
        <v>30</v>
      </c>
      <c r="J91" s="27" t="str">
        <f>E21</f>
        <v xml:space="preserve"> </v>
      </c>
      <c r="K91" s="29"/>
      <c r="L91" s="29"/>
      <c r="M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4" t="s">
        <v>28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>Ing. Tibor Beťko</v>
      </c>
      <c r="K92" s="29"/>
      <c r="L92" s="29"/>
      <c r="M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12" t="s">
        <v>92</v>
      </c>
      <c r="D94" s="104"/>
      <c r="E94" s="104"/>
      <c r="F94" s="104"/>
      <c r="G94" s="104"/>
      <c r="H94" s="104"/>
      <c r="I94" s="113" t="s">
        <v>93</v>
      </c>
      <c r="J94" s="113" t="s">
        <v>94</v>
      </c>
      <c r="K94" s="113" t="s">
        <v>95</v>
      </c>
      <c r="L94" s="104"/>
      <c r="M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14" t="s">
        <v>96</v>
      </c>
      <c r="D96" s="29"/>
      <c r="E96" s="29"/>
      <c r="F96" s="29"/>
      <c r="G96" s="29"/>
      <c r="H96" s="29"/>
      <c r="I96" s="71">
        <f t="shared" ref="I96:J98" si="0">Q118</f>
        <v>0</v>
      </c>
      <c r="J96" s="71">
        <f t="shared" si="0"/>
        <v>0</v>
      </c>
      <c r="K96" s="71">
        <f>K118</f>
        <v>0</v>
      </c>
      <c r="L96" s="29"/>
      <c r="M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97</v>
      </c>
    </row>
    <row r="97" spans="1:31" s="9" customFormat="1" ht="24.95" customHeight="1" x14ac:dyDescent="0.2">
      <c r="B97" s="115"/>
      <c r="D97" s="116" t="s">
        <v>100</v>
      </c>
      <c r="E97" s="117"/>
      <c r="F97" s="117"/>
      <c r="G97" s="117"/>
      <c r="H97" s="117"/>
      <c r="I97" s="118">
        <f t="shared" si="0"/>
        <v>0</v>
      </c>
      <c r="J97" s="118">
        <f t="shared" si="0"/>
        <v>0</v>
      </c>
      <c r="K97" s="118">
        <f>K119</f>
        <v>0</v>
      </c>
      <c r="M97" s="115"/>
    </row>
    <row r="98" spans="1:31" s="10" customFormat="1" ht="19.899999999999999" customHeight="1" x14ac:dyDescent="0.2">
      <c r="B98" s="119"/>
      <c r="D98" s="120" t="s">
        <v>101</v>
      </c>
      <c r="E98" s="121"/>
      <c r="F98" s="121"/>
      <c r="G98" s="121"/>
      <c r="H98" s="121"/>
      <c r="I98" s="122">
        <f t="shared" si="0"/>
        <v>0</v>
      </c>
      <c r="J98" s="122">
        <f t="shared" si="0"/>
        <v>0</v>
      </c>
      <c r="K98" s="122">
        <f>K120</f>
        <v>0</v>
      </c>
      <c r="M98" s="119"/>
    </row>
    <row r="99" spans="1:31" s="2" customFormat="1" ht="21.75" customHeight="1" x14ac:dyDescent="0.2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42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31" s="2" customFormat="1" ht="6.95" customHeight="1" x14ac:dyDescent="0.2">
      <c r="A100" s="29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4" spans="1:31" s="2" customFormat="1" ht="6.95" customHeight="1" x14ac:dyDescent="0.2">
      <c r="A104" s="29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24.95" customHeight="1" x14ac:dyDescent="0.2">
      <c r="A105" s="29"/>
      <c r="B105" s="30"/>
      <c r="C105" s="18" t="s">
        <v>104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 x14ac:dyDescent="0.2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 x14ac:dyDescent="0.2">
      <c r="A107" s="29"/>
      <c r="B107" s="30"/>
      <c r="C107" s="24" t="s">
        <v>16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 x14ac:dyDescent="0.2">
      <c r="A108" s="29"/>
      <c r="B108" s="30"/>
      <c r="C108" s="29"/>
      <c r="D108" s="29"/>
      <c r="E108" s="230" t="str">
        <f>E7</f>
        <v>Materská škola Šporťáčik</v>
      </c>
      <c r="F108" s="231"/>
      <c r="G108" s="231"/>
      <c r="H108" s="231"/>
      <c r="I108" s="29"/>
      <c r="J108" s="29"/>
      <c r="K108" s="29"/>
      <c r="L108" s="29"/>
      <c r="M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 x14ac:dyDescent="0.2">
      <c r="A109" s="29"/>
      <c r="B109" s="30"/>
      <c r="C109" s="24" t="s">
        <v>415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 x14ac:dyDescent="0.2">
      <c r="A110" s="29"/>
      <c r="B110" s="30"/>
      <c r="C110" s="29"/>
      <c r="D110" s="29"/>
      <c r="E110" s="198" t="str">
        <f>E9</f>
        <v>RS6 - Rozvádzač</v>
      </c>
      <c r="F110" s="228"/>
      <c r="G110" s="228"/>
      <c r="H110" s="228"/>
      <c r="I110" s="29"/>
      <c r="J110" s="29"/>
      <c r="K110" s="29"/>
      <c r="L110" s="29"/>
      <c r="M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4" t="s">
        <v>20</v>
      </c>
      <c r="D112" s="29"/>
      <c r="E112" s="29"/>
      <c r="F112" s="22" t="str">
        <f>F12</f>
        <v>Hrabovská cesta 1, Ružomberok</v>
      </c>
      <c r="G112" s="29"/>
      <c r="H112" s="29"/>
      <c r="I112" s="24" t="s">
        <v>22</v>
      </c>
      <c r="J112" s="55" t="str">
        <f>IF(J12="","",J12)</f>
        <v>23. 3. 2022</v>
      </c>
      <c r="K112" s="29"/>
      <c r="L112" s="29"/>
      <c r="M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 x14ac:dyDescent="0.2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5.2" customHeight="1" x14ac:dyDescent="0.2">
      <c r="A114" s="29"/>
      <c r="B114" s="30"/>
      <c r="C114" s="24" t="s">
        <v>24</v>
      </c>
      <c r="D114" s="29"/>
      <c r="E114" s="29"/>
      <c r="F114" s="22" t="str">
        <f>E15</f>
        <v>Pedagogická fakulta KU Ružomberok</v>
      </c>
      <c r="G114" s="29"/>
      <c r="H114" s="29"/>
      <c r="I114" s="24" t="s">
        <v>30</v>
      </c>
      <c r="J114" s="27" t="str">
        <f>E21</f>
        <v xml:space="preserve"> </v>
      </c>
      <c r="K114" s="29"/>
      <c r="L114" s="29"/>
      <c r="M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" customHeight="1" x14ac:dyDescent="0.2">
      <c r="A115" s="29"/>
      <c r="B115" s="30"/>
      <c r="C115" s="24" t="s">
        <v>28</v>
      </c>
      <c r="D115" s="29"/>
      <c r="E115" s="29"/>
      <c r="F115" s="22" t="str">
        <f>IF(E18="","",E18)</f>
        <v>Vyplň údaj</v>
      </c>
      <c r="G115" s="29"/>
      <c r="H115" s="29"/>
      <c r="I115" s="24" t="s">
        <v>32</v>
      </c>
      <c r="J115" s="27" t="str">
        <f>E24</f>
        <v>Ing. Tibor Beťko</v>
      </c>
      <c r="K115" s="29"/>
      <c r="L115" s="29"/>
      <c r="M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0.3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11" customFormat="1" ht="29.25" customHeight="1" x14ac:dyDescent="0.2">
      <c r="A117" s="123"/>
      <c r="B117" s="124"/>
      <c r="C117" s="125" t="s">
        <v>105</v>
      </c>
      <c r="D117" s="126" t="s">
        <v>61</v>
      </c>
      <c r="E117" s="126" t="s">
        <v>57</v>
      </c>
      <c r="F117" s="126" t="s">
        <v>58</v>
      </c>
      <c r="G117" s="126" t="s">
        <v>106</v>
      </c>
      <c r="H117" s="126" t="s">
        <v>107</v>
      </c>
      <c r="I117" s="126" t="s">
        <v>108</v>
      </c>
      <c r="J117" s="126" t="s">
        <v>109</v>
      </c>
      <c r="K117" s="127" t="s">
        <v>95</v>
      </c>
      <c r="L117" s="128" t="s">
        <v>110</v>
      </c>
      <c r="M117" s="129"/>
      <c r="N117" s="62" t="s">
        <v>1</v>
      </c>
      <c r="O117" s="63" t="s">
        <v>40</v>
      </c>
      <c r="P117" s="63" t="s">
        <v>111</v>
      </c>
      <c r="Q117" s="63" t="s">
        <v>112</v>
      </c>
      <c r="R117" s="63" t="s">
        <v>113</v>
      </c>
      <c r="S117" s="63" t="s">
        <v>114</v>
      </c>
      <c r="T117" s="63" t="s">
        <v>115</v>
      </c>
      <c r="U117" s="63" t="s">
        <v>116</v>
      </c>
      <c r="V117" s="63" t="s">
        <v>117</v>
      </c>
      <c r="W117" s="63" t="s">
        <v>118</v>
      </c>
      <c r="X117" s="64" t="s">
        <v>119</v>
      </c>
      <c r="Y117" s="123"/>
      <c r="Z117" s="123"/>
      <c r="AA117" s="123"/>
      <c r="AB117" s="123"/>
      <c r="AC117" s="123"/>
      <c r="AD117" s="123"/>
      <c r="AE117" s="123"/>
    </row>
    <row r="118" spans="1:65" s="2" customFormat="1" ht="22.9" customHeight="1" x14ac:dyDescent="0.25">
      <c r="A118" s="29"/>
      <c r="B118" s="30"/>
      <c r="C118" s="69" t="s">
        <v>96</v>
      </c>
      <c r="D118" s="29"/>
      <c r="E118" s="29"/>
      <c r="F118" s="29"/>
      <c r="G118" s="29"/>
      <c r="H118" s="29"/>
      <c r="I118" s="29"/>
      <c r="J118" s="29"/>
      <c r="K118" s="130">
        <f>BK118</f>
        <v>0</v>
      </c>
      <c r="L118" s="29"/>
      <c r="M118" s="30"/>
      <c r="N118" s="65"/>
      <c r="O118" s="56"/>
      <c r="P118" s="66"/>
      <c r="Q118" s="131">
        <f>Q119</f>
        <v>0</v>
      </c>
      <c r="R118" s="131">
        <f>R119</f>
        <v>0</v>
      </c>
      <c r="S118" s="66"/>
      <c r="T118" s="132">
        <f>T119</f>
        <v>0</v>
      </c>
      <c r="U118" s="66"/>
      <c r="V118" s="132">
        <f>V119</f>
        <v>9.2300000000000004E-3</v>
      </c>
      <c r="W118" s="66"/>
      <c r="X118" s="133">
        <f>X119</f>
        <v>0</v>
      </c>
      <c r="Y118" s="29"/>
      <c r="Z118" s="29"/>
      <c r="AA118" s="29"/>
      <c r="AB118" s="29"/>
      <c r="AC118" s="29"/>
      <c r="AD118" s="29"/>
      <c r="AE118" s="29"/>
      <c r="AT118" s="14" t="s">
        <v>77</v>
      </c>
      <c r="AU118" s="14" t="s">
        <v>97</v>
      </c>
      <c r="BK118" s="134">
        <f>BK119</f>
        <v>0</v>
      </c>
    </row>
    <row r="119" spans="1:65" s="12" customFormat="1" ht="25.9" customHeight="1" x14ac:dyDescent="0.2">
      <c r="B119" s="135"/>
      <c r="D119" s="136" t="s">
        <v>77</v>
      </c>
      <c r="E119" s="137" t="s">
        <v>144</v>
      </c>
      <c r="F119" s="137" t="s">
        <v>145</v>
      </c>
      <c r="I119" s="138"/>
      <c r="J119" s="138"/>
      <c r="K119" s="139">
        <f>BK119</f>
        <v>0</v>
      </c>
      <c r="M119" s="135"/>
      <c r="N119" s="140"/>
      <c r="O119" s="141"/>
      <c r="P119" s="141"/>
      <c r="Q119" s="142">
        <f>Q120</f>
        <v>0</v>
      </c>
      <c r="R119" s="142">
        <f>R120</f>
        <v>0</v>
      </c>
      <c r="S119" s="141"/>
      <c r="T119" s="143">
        <f>T120</f>
        <v>0</v>
      </c>
      <c r="U119" s="141"/>
      <c r="V119" s="143">
        <f>V120</f>
        <v>9.2300000000000004E-3</v>
      </c>
      <c r="W119" s="141"/>
      <c r="X119" s="144">
        <f>X120</f>
        <v>0</v>
      </c>
      <c r="AR119" s="136" t="s">
        <v>132</v>
      </c>
      <c r="AT119" s="145" t="s">
        <v>77</v>
      </c>
      <c r="AU119" s="145" t="s">
        <v>78</v>
      </c>
      <c r="AY119" s="136" t="s">
        <v>122</v>
      </c>
      <c r="BK119" s="146">
        <f>BK120</f>
        <v>0</v>
      </c>
    </row>
    <row r="120" spans="1:65" s="12" customFormat="1" ht="22.9" customHeight="1" x14ac:dyDescent="0.2">
      <c r="B120" s="135"/>
      <c r="D120" s="136" t="s">
        <v>77</v>
      </c>
      <c r="E120" s="147" t="s">
        <v>146</v>
      </c>
      <c r="F120" s="147" t="s">
        <v>147</v>
      </c>
      <c r="I120" s="138"/>
      <c r="J120" s="138"/>
      <c r="K120" s="148">
        <f>BK120</f>
        <v>0</v>
      </c>
      <c r="M120" s="135"/>
      <c r="N120" s="140"/>
      <c r="O120" s="141"/>
      <c r="P120" s="141"/>
      <c r="Q120" s="142">
        <f>SUM(Q121:Q139)</f>
        <v>0</v>
      </c>
      <c r="R120" s="142">
        <f>SUM(R121:R139)</f>
        <v>0</v>
      </c>
      <c r="S120" s="141"/>
      <c r="T120" s="143">
        <f>SUM(T121:T139)</f>
        <v>0</v>
      </c>
      <c r="U120" s="141"/>
      <c r="V120" s="143">
        <f>SUM(V121:V139)</f>
        <v>9.2300000000000004E-3</v>
      </c>
      <c r="W120" s="141"/>
      <c r="X120" s="144">
        <f>SUM(X121:X139)</f>
        <v>0</v>
      </c>
      <c r="AR120" s="136" t="s">
        <v>132</v>
      </c>
      <c r="AT120" s="145" t="s">
        <v>77</v>
      </c>
      <c r="AU120" s="145" t="s">
        <v>83</v>
      </c>
      <c r="AY120" s="136" t="s">
        <v>122</v>
      </c>
      <c r="BK120" s="146">
        <f>SUM(BK121:BK139)</f>
        <v>0</v>
      </c>
    </row>
    <row r="121" spans="1:65" s="2" customFormat="1" ht="16.5" customHeight="1" x14ac:dyDescent="0.2">
      <c r="A121" s="29"/>
      <c r="B121" s="149"/>
      <c r="C121" s="150" t="s">
        <v>83</v>
      </c>
      <c r="D121" s="150" t="s">
        <v>125</v>
      </c>
      <c r="E121" s="151" t="s">
        <v>417</v>
      </c>
      <c r="F121" s="152" t="s">
        <v>418</v>
      </c>
      <c r="G121" s="153" t="s">
        <v>130</v>
      </c>
      <c r="H121" s="154">
        <v>1</v>
      </c>
      <c r="I121" s="155"/>
      <c r="J121" s="155"/>
      <c r="K121" s="156">
        <f t="shared" ref="K121:K126" si="1">ROUND(P121*H121,2)</f>
        <v>0</v>
      </c>
      <c r="L121" s="157"/>
      <c r="M121" s="30"/>
      <c r="N121" s="158" t="s">
        <v>1</v>
      </c>
      <c r="O121" s="159" t="s">
        <v>42</v>
      </c>
      <c r="P121" s="160">
        <f t="shared" ref="P121:P126" si="2">I121+J121</f>
        <v>0</v>
      </c>
      <c r="Q121" s="160">
        <f t="shared" ref="Q121:Q126" si="3">ROUND(I121*H121,2)</f>
        <v>0</v>
      </c>
      <c r="R121" s="160">
        <f t="shared" ref="R121:R126" si="4">ROUND(J121*H121,2)</f>
        <v>0</v>
      </c>
      <c r="S121" s="58"/>
      <c r="T121" s="161">
        <f t="shared" ref="T121:T126" si="5">S121*H121</f>
        <v>0</v>
      </c>
      <c r="U121" s="161">
        <v>0</v>
      </c>
      <c r="V121" s="161">
        <f t="shared" ref="V121:V126" si="6">U121*H121</f>
        <v>0</v>
      </c>
      <c r="W121" s="161">
        <v>0</v>
      </c>
      <c r="X121" s="162">
        <f t="shared" ref="X121:X126" si="7">W121*H121</f>
        <v>0</v>
      </c>
      <c r="Y121" s="29"/>
      <c r="Z121" s="29"/>
      <c r="AA121" s="29"/>
      <c r="AB121" s="29"/>
      <c r="AC121" s="29"/>
      <c r="AD121" s="29"/>
      <c r="AE121" s="29"/>
      <c r="AR121" s="163" t="s">
        <v>142</v>
      </c>
      <c r="AT121" s="163" t="s">
        <v>125</v>
      </c>
      <c r="AU121" s="163" t="s">
        <v>127</v>
      </c>
      <c r="AY121" s="14" t="s">
        <v>122</v>
      </c>
      <c r="BE121" s="164">
        <f t="shared" ref="BE121:BE126" si="8">IF(O121="základná",K121,0)</f>
        <v>0</v>
      </c>
      <c r="BF121" s="164">
        <f t="shared" ref="BF121:BF126" si="9">IF(O121="znížená",K121,0)</f>
        <v>0</v>
      </c>
      <c r="BG121" s="164">
        <f t="shared" ref="BG121:BG126" si="10">IF(O121="zákl. prenesená",K121,0)</f>
        <v>0</v>
      </c>
      <c r="BH121" s="164">
        <f t="shared" ref="BH121:BH126" si="11">IF(O121="zníž. prenesená",K121,0)</f>
        <v>0</v>
      </c>
      <c r="BI121" s="164">
        <f t="shared" ref="BI121:BI126" si="12">IF(O121="nulová",K121,0)</f>
        <v>0</v>
      </c>
      <c r="BJ121" s="14" t="s">
        <v>127</v>
      </c>
      <c r="BK121" s="164">
        <f t="shared" ref="BK121:BK126" si="13">ROUND(P121*H121,2)</f>
        <v>0</v>
      </c>
      <c r="BL121" s="14" t="s">
        <v>142</v>
      </c>
      <c r="BM121" s="163" t="s">
        <v>419</v>
      </c>
    </row>
    <row r="122" spans="1:65" s="2" customFormat="1" ht="21.75" customHeight="1" x14ac:dyDescent="0.2">
      <c r="A122" s="29"/>
      <c r="B122" s="149"/>
      <c r="C122" s="165" t="s">
        <v>127</v>
      </c>
      <c r="D122" s="165" t="s">
        <v>144</v>
      </c>
      <c r="E122" s="166" t="s">
        <v>420</v>
      </c>
      <c r="F122" s="167" t="s">
        <v>421</v>
      </c>
      <c r="G122" s="168" t="s">
        <v>130</v>
      </c>
      <c r="H122" s="169">
        <v>1</v>
      </c>
      <c r="I122" s="170"/>
      <c r="J122" s="171"/>
      <c r="K122" s="172">
        <f t="shared" si="1"/>
        <v>0</v>
      </c>
      <c r="L122" s="171"/>
      <c r="M122" s="173"/>
      <c r="N122" s="174" t="s">
        <v>1</v>
      </c>
      <c r="O122" s="159" t="s">
        <v>42</v>
      </c>
      <c r="P122" s="160">
        <f t="shared" si="2"/>
        <v>0</v>
      </c>
      <c r="Q122" s="160">
        <f t="shared" si="3"/>
        <v>0</v>
      </c>
      <c r="R122" s="160">
        <f t="shared" si="4"/>
        <v>0</v>
      </c>
      <c r="S122" s="58"/>
      <c r="T122" s="161">
        <f t="shared" si="5"/>
        <v>0</v>
      </c>
      <c r="U122" s="161">
        <v>2.7999999999999998E-4</v>
      </c>
      <c r="V122" s="161">
        <f t="shared" si="6"/>
        <v>2.7999999999999998E-4</v>
      </c>
      <c r="W122" s="161">
        <v>0</v>
      </c>
      <c r="X122" s="162">
        <f t="shared" si="7"/>
        <v>0</v>
      </c>
      <c r="Y122" s="29"/>
      <c r="Z122" s="29"/>
      <c r="AA122" s="29"/>
      <c r="AB122" s="29"/>
      <c r="AC122" s="29"/>
      <c r="AD122" s="29"/>
      <c r="AE122" s="29"/>
      <c r="AR122" s="163" t="s">
        <v>161</v>
      </c>
      <c r="AT122" s="163" t="s">
        <v>144</v>
      </c>
      <c r="AU122" s="163" t="s">
        <v>127</v>
      </c>
      <c r="AY122" s="14" t="s">
        <v>122</v>
      </c>
      <c r="BE122" s="164">
        <f t="shared" si="8"/>
        <v>0</v>
      </c>
      <c r="BF122" s="164">
        <f t="shared" si="9"/>
        <v>0</v>
      </c>
      <c r="BG122" s="164">
        <f t="shared" si="10"/>
        <v>0</v>
      </c>
      <c r="BH122" s="164">
        <f t="shared" si="11"/>
        <v>0</v>
      </c>
      <c r="BI122" s="164">
        <f t="shared" si="12"/>
        <v>0</v>
      </c>
      <c r="BJ122" s="14" t="s">
        <v>127</v>
      </c>
      <c r="BK122" s="164">
        <f t="shared" si="13"/>
        <v>0</v>
      </c>
      <c r="BL122" s="14" t="s">
        <v>142</v>
      </c>
      <c r="BM122" s="163" t="s">
        <v>422</v>
      </c>
    </row>
    <row r="123" spans="1:65" s="2" customFormat="1" ht="16.5" customHeight="1" x14ac:dyDescent="0.2">
      <c r="A123" s="29"/>
      <c r="B123" s="149"/>
      <c r="C123" s="150" t="s">
        <v>132</v>
      </c>
      <c r="D123" s="150" t="s">
        <v>125</v>
      </c>
      <c r="E123" s="151" t="s">
        <v>423</v>
      </c>
      <c r="F123" s="152" t="s">
        <v>424</v>
      </c>
      <c r="G123" s="153" t="s">
        <v>130</v>
      </c>
      <c r="H123" s="154">
        <v>1</v>
      </c>
      <c r="I123" s="155"/>
      <c r="J123" s="155"/>
      <c r="K123" s="156">
        <f t="shared" si="1"/>
        <v>0</v>
      </c>
      <c r="L123" s="157"/>
      <c r="M123" s="30"/>
      <c r="N123" s="158" t="s">
        <v>1</v>
      </c>
      <c r="O123" s="159" t="s">
        <v>42</v>
      </c>
      <c r="P123" s="160">
        <f t="shared" si="2"/>
        <v>0</v>
      </c>
      <c r="Q123" s="160">
        <f t="shared" si="3"/>
        <v>0</v>
      </c>
      <c r="R123" s="160">
        <f t="shared" si="4"/>
        <v>0</v>
      </c>
      <c r="S123" s="58"/>
      <c r="T123" s="161">
        <f t="shared" si="5"/>
        <v>0</v>
      </c>
      <c r="U123" s="161">
        <v>0</v>
      </c>
      <c r="V123" s="161">
        <f t="shared" si="6"/>
        <v>0</v>
      </c>
      <c r="W123" s="161">
        <v>0</v>
      </c>
      <c r="X123" s="162">
        <f t="shared" si="7"/>
        <v>0</v>
      </c>
      <c r="Y123" s="29"/>
      <c r="Z123" s="29"/>
      <c r="AA123" s="29"/>
      <c r="AB123" s="29"/>
      <c r="AC123" s="29"/>
      <c r="AD123" s="29"/>
      <c r="AE123" s="29"/>
      <c r="AR123" s="163" t="s">
        <v>142</v>
      </c>
      <c r="AT123" s="163" t="s">
        <v>125</v>
      </c>
      <c r="AU123" s="163" t="s">
        <v>127</v>
      </c>
      <c r="AY123" s="14" t="s">
        <v>122</v>
      </c>
      <c r="BE123" s="164">
        <f t="shared" si="8"/>
        <v>0</v>
      </c>
      <c r="BF123" s="164">
        <f t="shared" si="9"/>
        <v>0</v>
      </c>
      <c r="BG123" s="164">
        <f t="shared" si="10"/>
        <v>0</v>
      </c>
      <c r="BH123" s="164">
        <f t="shared" si="11"/>
        <v>0</v>
      </c>
      <c r="BI123" s="164">
        <f t="shared" si="12"/>
        <v>0</v>
      </c>
      <c r="BJ123" s="14" t="s">
        <v>127</v>
      </c>
      <c r="BK123" s="164">
        <f t="shared" si="13"/>
        <v>0</v>
      </c>
      <c r="BL123" s="14" t="s">
        <v>142</v>
      </c>
      <c r="BM123" s="163" t="s">
        <v>425</v>
      </c>
    </row>
    <row r="124" spans="1:65" s="2" customFormat="1" ht="37.9" customHeight="1" x14ac:dyDescent="0.2">
      <c r="A124" s="29"/>
      <c r="B124" s="149"/>
      <c r="C124" s="165" t="s">
        <v>126</v>
      </c>
      <c r="D124" s="165" t="s">
        <v>144</v>
      </c>
      <c r="E124" s="166" t="s">
        <v>426</v>
      </c>
      <c r="F124" s="167" t="s">
        <v>427</v>
      </c>
      <c r="G124" s="168" t="s">
        <v>130</v>
      </c>
      <c r="H124" s="169">
        <v>1</v>
      </c>
      <c r="I124" s="170"/>
      <c r="J124" s="171"/>
      <c r="K124" s="172">
        <f t="shared" si="1"/>
        <v>0</v>
      </c>
      <c r="L124" s="171"/>
      <c r="M124" s="173"/>
      <c r="N124" s="174" t="s">
        <v>1</v>
      </c>
      <c r="O124" s="159" t="s">
        <v>42</v>
      </c>
      <c r="P124" s="160">
        <f t="shared" si="2"/>
        <v>0</v>
      </c>
      <c r="Q124" s="160">
        <f t="shared" si="3"/>
        <v>0</v>
      </c>
      <c r="R124" s="160">
        <f t="shared" si="4"/>
        <v>0</v>
      </c>
      <c r="S124" s="58"/>
      <c r="T124" s="161">
        <f t="shared" si="5"/>
        <v>0</v>
      </c>
      <c r="U124" s="161">
        <v>6.7000000000000002E-4</v>
      </c>
      <c r="V124" s="161">
        <f t="shared" si="6"/>
        <v>6.7000000000000002E-4</v>
      </c>
      <c r="W124" s="161">
        <v>0</v>
      </c>
      <c r="X124" s="162">
        <f t="shared" si="7"/>
        <v>0</v>
      </c>
      <c r="Y124" s="29"/>
      <c r="Z124" s="29"/>
      <c r="AA124" s="29"/>
      <c r="AB124" s="29"/>
      <c r="AC124" s="29"/>
      <c r="AD124" s="29"/>
      <c r="AE124" s="29"/>
      <c r="AR124" s="163" t="s">
        <v>185</v>
      </c>
      <c r="AT124" s="163" t="s">
        <v>144</v>
      </c>
      <c r="AU124" s="163" t="s">
        <v>127</v>
      </c>
      <c r="AY124" s="14" t="s">
        <v>122</v>
      </c>
      <c r="BE124" s="164">
        <f t="shared" si="8"/>
        <v>0</v>
      </c>
      <c r="BF124" s="164">
        <f t="shared" si="9"/>
        <v>0</v>
      </c>
      <c r="BG124" s="164">
        <f t="shared" si="10"/>
        <v>0</v>
      </c>
      <c r="BH124" s="164">
        <f t="shared" si="11"/>
        <v>0</v>
      </c>
      <c r="BI124" s="164">
        <f t="shared" si="12"/>
        <v>0</v>
      </c>
      <c r="BJ124" s="14" t="s">
        <v>127</v>
      </c>
      <c r="BK124" s="164">
        <f t="shared" si="13"/>
        <v>0</v>
      </c>
      <c r="BL124" s="14" t="s">
        <v>185</v>
      </c>
      <c r="BM124" s="163" t="s">
        <v>428</v>
      </c>
    </row>
    <row r="125" spans="1:65" s="2" customFormat="1" ht="21.75" customHeight="1" x14ac:dyDescent="0.2">
      <c r="A125" s="29"/>
      <c r="B125" s="149"/>
      <c r="C125" s="150" t="s">
        <v>140</v>
      </c>
      <c r="D125" s="150" t="s">
        <v>125</v>
      </c>
      <c r="E125" s="151" t="s">
        <v>429</v>
      </c>
      <c r="F125" s="152" t="s">
        <v>430</v>
      </c>
      <c r="G125" s="153" t="s">
        <v>130</v>
      </c>
      <c r="H125" s="154">
        <v>3</v>
      </c>
      <c r="I125" s="155"/>
      <c r="J125" s="155"/>
      <c r="K125" s="156">
        <f t="shared" si="1"/>
        <v>0</v>
      </c>
      <c r="L125" s="157"/>
      <c r="M125" s="30"/>
      <c r="N125" s="158" t="s">
        <v>1</v>
      </c>
      <c r="O125" s="159" t="s">
        <v>42</v>
      </c>
      <c r="P125" s="160">
        <f t="shared" si="2"/>
        <v>0</v>
      </c>
      <c r="Q125" s="160">
        <f t="shared" si="3"/>
        <v>0</v>
      </c>
      <c r="R125" s="160">
        <f t="shared" si="4"/>
        <v>0</v>
      </c>
      <c r="S125" s="58"/>
      <c r="T125" s="161">
        <f t="shared" si="5"/>
        <v>0</v>
      </c>
      <c r="U125" s="161">
        <v>0</v>
      </c>
      <c r="V125" s="161">
        <f t="shared" si="6"/>
        <v>0</v>
      </c>
      <c r="W125" s="161">
        <v>0</v>
      </c>
      <c r="X125" s="162">
        <f t="shared" si="7"/>
        <v>0</v>
      </c>
      <c r="Y125" s="29"/>
      <c r="Z125" s="29"/>
      <c r="AA125" s="29"/>
      <c r="AB125" s="29"/>
      <c r="AC125" s="29"/>
      <c r="AD125" s="29"/>
      <c r="AE125" s="29"/>
      <c r="AR125" s="163" t="s">
        <v>142</v>
      </c>
      <c r="AT125" s="163" t="s">
        <v>125</v>
      </c>
      <c r="AU125" s="163" t="s">
        <v>127</v>
      </c>
      <c r="AY125" s="14" t="s">
        <v>122</v>
      </c>
      <c r="BE125" s="164">
        <f t="shared" si="8"/>
        <v>0</v>
      </c>
      <c r="BF125" s="164">
        <f t="shared" si="9"/>
        <v>0</v>
      </c>
      <c r="BG125" s="164">
        <f t="shared" si="10"/>
        <v>0</v>
      </c>
      <c r="BH125" s="164">
        <f t="shared" si="11"/>
        <v>0</v>
      </c>
      <c r="BI125" s="164">
        <f t="shared" si="12"/>
        <v>0</v>
      </c>
      <c r="BJ125" s="14" t="s">
        <v>127</v>
      </c>
      <c r="BK125" s="164">
        <f t="shared" si="13"/>
        <v>0</v>
      </c>
      <c r="BL125" s="14" t="s">
        <v>142</v>
      </c>
      <c r="BM125" s="163" t="s">
        <v>431</v>
      </c>
    </row>
    <row r="126" spans="1:65" s="2" customFormat="1" ht="33" customHeight="1" x14ac:dyDescent="0.2">
      <c r="A126" s="29"/>
      <c r="B126" s="149"/>
      <c r="C126" s="165" t="s">
        <v>141</v>
      </c>
      <c r="D126" s="165" t="s">
        <v>144</v>
      </c>
      <c r="E126" s="166" t="s">
        <v>432</v>
      </c>
      <c r="F126" s="167" t="s">
        <v>433</v>
      </c>
      <c r="G126" s="168" t="s">
        <v>130</v>
      </c>
      <c r="H126" s="169">
        <v>2</v>
      </c>
      <c r="I126" s="170"/>
      <c r="J126" s="171"/>
      <c r="K126" s="172">
        <f t="shared" si="1"/>
        <v>0</v>
      </c>
      <c r="L126" s="171"/>
      <c r="M126" s="173"/>
      <c r="N126" s="174" t="s">
        <v>1</v>
      </c>
      <c r="O126" s="159" t="s">
        <v>42</v>
      </c>
      <c r="P126" s="160">
        <f t="shared" si="2"/>
        <v>0</v>
      </c>
      <c r="Q126" s="160">
        <f t="shared" si="3"/>
        <v>0</v>
      </c>
      <c r="R126" s="160">
        <f t="shared" si="4"/>
        <v>0</v>
      </c>
      <c r="S126" s="58"/>
      <c r="T126" s="161">
        <f t="shared" si="5"/>
        <v>0</v>
      </c>
      <c r="U126" s="161">
        <v>2.7E-4</v>
      </c>
      <c r="V126" s="161">
        <f t="shared" si="6"/>
        <v>5.4000000000000001E-4</v>
      </c>
      <c r="W126" s="161">
        <v>0</v>
      </c>
      <c r="X126" s="162">
        <f t="shared" si="7"/>
        <v>0</v>
      </c>
      <c r="Y126" s="29"/>
      <c r="Z126" s="29"/>
      <c r="AA126" s="29"/>
      <c r="AB126" s="29"/>
      <c r="AC126" s="29"/>
      <c r="AD126" s="29"/>
      <c r="AE126" s="29"/>
      <c r="AR126" s="163" t="s">
        <v>185</v>
      </c>
      <c r="AT126" s="163" t="s">
        <v>144</v>
      </c>
      <c r="AU126" s="163" t="s">
        <v>127</v>
      </c>
      <c r="AY126" s="14" t="s">
        <v>122</v>
      </c>
      <c r="BE126" s="164">
        <f t="shared" si="8"/>
        <v>0</v>
      </c>
      <c r="BF126" s="164">
        <f t="shared" si="9"/>
        <v>0</v>
      </c>
      <c r="BG126" s="164">
        <f t="shared" si="10"/>
        <v>0</v>
      </c>
      <c r="BH126" s="164">
        <f t="shared" si="11"/>
        <v>0</v>
      </c>
      <c r="BI126" s="164">
        <f t="shared" si="12"/>
        <v>0</v>
      </c>
      <c r="BJ126" s="14" t="s">
        <v>127</v>
      </c>
      <c r="BK126" s="164">
        <f t="shared" si="13"/>
        <v>0</v>
      </c>
      <c r="BL126" s="14" t="s">
        <v>185</v>
      </c>
      <c r="BM126" s="163" t="s">
        <v>434</v>
      </c>
    </row>
    <row r="127" spans="1:65" s="2" customFormat="1" ht="29.25" x14ac:dyDescent="0.2">
      <c r="A127" s="29"/>
      <c r="B127" s="30"/>
      <c r="C127" s="29"/>
      <c r="D127" s="175" t="s">
        <v>196</v>
      </c>
      <c r="E127" s="29"/>
      <c r="F127" s="176" t="s">
        <v>435</v>
      </c>
      <c r="G127" s="29"/>
      <c r="H127" s="29"/>
      <c r="I127" s="177"/>
      <c r="J127" s="177"/>
      <c r="K127" s="29"/>
      <c r="L127" s="29"/>
      <c r="M127" s="30"/>
      <c r="N127" s="178"/>
      <c r="O127" s="179"/>
      <c r="P127" s="58"/>
      <c r="Q127" s="58"/>
      <c r="R127" s="58"/>
      <c r="S127" s="58"/>
      <c r="T127" s="58"/>
      <c r="U127" s="58"/>
      <c r="V127" s="58"/>
      <c r="W127" s="58"/>
      <c r="X127" s="59"/>
      <c r="Y127" s="29"/>
      <c r="Z127" s="29"/>
      <c r="AA127" s="29"/>
      <c r="AB127" s="29"/>
      <c r="AC127" s="29"/>
      <c r="AD127" s="29"/>
      <c r="AE127" s="29"/>
      <c r="AT127" s="14" t="s">
        <v>196</v>
      </c>
      <c r="AU127" s="14" t="s">
        <v>127</v>
      </c>
    </row>
    <row r="128" spans="1:65" s="2" customFormat="1" ht="33" customHeight="1" x14ac:dyDescent="0.2">
      <c r="A128" s="29"/>
      <c r="B128" s="149"/>
      <c r="C128" s="165" t="s">
        <v>143</v>
      </c>
      <c r="D128" s="165" t="s">
        <v>144</v>
      </c>
      <c r="E128" s="166" t="s">
        <v>436</v>
      </c>
      <c r="F128" s="167" t="s">
        <v>437</v>
      </c>
      <c r="G128" s="168" t="s">
        <v>130</v>
      </c>
      <c r="H128" s="169">
        <v>1</v>
      </c>
      <c r="I128" s="170"/>
      <c r="J128" s="171"/>
      <c r="K128" s="172">
        <f>ROUND(P128*H128,2)</f>
        <v>0</v>
      </c>
      <c r="L128" s="171"/>
      <c r="M128" s="173"/>
      <c r="N128" s="174" t="s">
        <v>1</v>
      </c>
      <c r="O128" s="159" t="s">
        <v>42</v>
      </c>
      <c r="P128" s="160">
        <f>I128+J128</f>
        <v>0</v>
      </c>
      <c r="Q128" s="160">
        <f>ROUND(I128*H128,2)</f>
        <v>0</v>
      </c>
      <c r="R128" s="160">
        <f>ROUND(J128*H128,2)</f>
        <v>0</v>
      </c>
      <c r="S128" s="58"/>
      <c r="T128" s="161">
        <f>S128*H128</f>
        <v>0</v>
      </c>
      <c r="U128" s="161">
        <v>2.7999999999999998E-4</v>
      </c>
      <c r="V128" s="161">
        <f>U128*H128</f>
        <v>2.7999999999999998E-4</v>
      </c>
      <c r="W128" s="161">
        <v>0</v>
      </c>
      <c r="X128" s="162">
        <f>W128*H128</f>
        <v>0</v>
      </c>
      <c r="Y128" s="29"/>
      <c r="Z128" s="29"/>
      <c r="AA128" s="29"/>
      <c r="AB128" s="29"/>
      <c r="AC128" s="29"/>
      <c r="AD128" s="29"/>
      <c r="AE128" s="29"/>
      <c r="AR128" s="163" t="s">
        <v>185</v>
      </c>
      <c r="AT128" s="163" t="s">
        <v>144</v>
      </c>
      <c r="AU128" s="163" t="s">
        <v>127</v>
      </c>
      <c r="AY128" s="14" t="s">
        <v>122</v>
      </c>
      <c r="BE128" s="164">
        <f>IF(O128="základná",K128,0)</f>
        <v>0</v>
      </c>
      <c r="BF128" s="164">
        <f>IF(O128="znížená",K128,0)</f>
        <v>0</v>
      </c>
      <c r="BG128" s="164">
        <f>IF(O128="zákl. prenesená",K128,0)</f>
        <v>0</v>
      </c>
      <c r="BH128" s="164">
        <f>IF(O128="zníž. prenesená",K128,0)</f>
        <v>0</v>
      </c>
      <c r="BI128" s="164">
        <f>IF(O128="nulová",K128,0)</f>
        <v>0</v>
      </c>
      <c r="BJ128" s="14" t="s">
        <v>127</v>
      </c>
      <c r="BK128" s="164">
        <f>ROUND(P128*H128,2)</f>
        <v>0</v>
      </c>
      <c r="BL128" s="14" t="s">
        <v>185</v>
      </c>
      <c r="BM128" s="163" t="s">
        <v>438</v>
      </c>
    </row>
    <row r="129" spans="1:65" s="2" customFormat="1" ht="29.25" x14ac:dyDescent="0.2">
      <c r="A129" s="29"/>
      <c r="B129" s="30"/>
      <c r="C129" s="29"/>
      <c r="D129" s="175" t="s">
        <v>196</v>
      </c>
      <c r="E129" s="29"/>
      <c r="F129" s="176" t="s">
        <v>439</v>
      </c>
      <c r="G129" s="29"/>
      <c r="H129" s="29"/>
      <c r="I129" s="177"/>
      <c r="J129" s="177"/>
      <c r="K129" s="29"/>
      <c r="L129" s="29"/>
      <c r="M129" s="30"/>
      <c r="N129" s="178"/>
      <c r="O129" s="179"/>
      <c r="P129" s="58"/>
      <c r="Q129" s="58"/>
      <c r="R129" s="58"/>
      <c r="S129" s="58"/>
      <c r="T129" s="58"/>
      <c r="U129" s="58"/>
      <c r="V129" s="58"/>
      <c r="W129" s="58"/>
      <c r="X129" s="59"/>
      <c r="Y129" s="29"/>
      <c r="Z129" s="29"/>
      <c r="AA129" s="29"/>
      <c r="AB129" s="29"/>
      <c r="AC129" s="29"/>
      <c r="AD129" s="29"/>
      <c r="AE129" s="29"/>
      <c r="AT129" s="14" t="s">
        <v>196</v>
      </c>
      <c r="AU129" s="14" t="s">
        <v>127</v>
      </c>
    </row>
    <row r="130" spans="1:65" s="2" customFormat="1" ht="16.5" customHeight="1" x14ac:dyDescent="0.2">
      <c r="A130" s="29"/>
      <c r="B130" s="149"/>
      <c r="C130" s="150" t="s">
        <v>148</v>
      </c>
      <c r="D130" s="150" t="s">
        <v>125</v>
      </c>
      <c r="E130" s="151" t="s">
        <v>440</v>
      </c>
      <c r="F130" s="152" t="s">
        <v>441</v>
      </c>
      <c r="G130" s="153" t="s">
        <v>130</v>
      </c>
      <c r="H130" s="154">
        <v>2</v>
      </c>
      <c r="I130" s="155"/>
      <c r="J130" s="155"/>
      <c r="K130" s="156">
        <f t="shared" ref="K130:K136" si="14">ROUND(P130*H130,2)</f>
        <v>0</v>
      </c>
      <c r="L130" s="157"/>
      <c r="M130" s="30"/>
      <c r="N130" s="158" t="s">
        <v>1</v>
      </c>
      <c r="O130" s="159" t="s">
        <v>42</v>
      </c>
      <c r="P130" s="160">
        <f t="shared" ref="P130:P136" si="15">I130+J130</f>
        <v>0</v>
      </c>
      <c r="Q130" s="160">
        <f t="shared" ref="Q130:Q136" si="16">ROUND(I130*H130,2)</f>
        <v>0</v>
      </c>
      <c r="R130" s="160">
        <f t="shared" ref="R130:R136" si="17">ROUND(J130*H130,2)</f>
        <v>0</v>
      </c>
      <c r="S130" s="58"/>
      <c r="T130" s="161">
        <f t="shared" ref="T130:T136" si="18">S130*H130</f>
        <v>0</v>
      </c>
      <c r="U130" s="161">
        <v>0</v>
      </c>
      <c r="V130" s="161">
        <f t="shared" ref="V130:V136" si="19">U130*H130</f>
        <v>0</v>
      </c>
      <c r="W130" s="161">
        <v>0</v>
      </c>
      <c r="X130" s="162">
        <f t="shared" ref="X130:X136" si="20">W130*H130</f>
        <v>0</v>
      </c>
      <c r="Y130" s="29"/>
      <c r="Z130" s="29"/>
      <c r="AA130" s="29"/>
      <c r="AB130" s="29"/>
      <c r="AC130" s="29"/>
      <c r="AD130" s="29"/>
      <c r="AE130" s="29"/>
      <c r="AR130" s="163" t="s">
        <v>142</v>
      </c>
      <c r="AT130" s="163" t="s">
        <v>125</v>
      </c>
      <c r="AU130" s="163" t="s">
        <v>127</v>
      </c>
      <c r="AY130" s="14" t="s">
        <v>122</v>
      </c>
      <c r="BE130" s="164">
        <f t="shared" ref="BE130:BE136" si="21">IF(O130="základná",K130,0)</f>
        <v>0</v>
      </c>
      <c r="BF130" s="164">
        <f t="shared" ref="BF130:BF136" si="22">IF(O130="znížená",K130,0)</f>
        <v>0</v>
      </c>
      <c r="BG130" s="164">
        <f t="shared" ref="BG130:BG136" si="23">IF(O130="zákl. prenesená",K130,0)</f>
        <v>0</v>
      </c>
      <c r="BH130" s="164">
        <f t="shared" ref="BH130:BH136" si="24">IF(O130="zníž. prenesená",K130,0)</f>
        <v>0</v>
      </c>
      <c r="BI130" s="164">
        <f t="shared" ref="BI130:BI136" si="25">IF(O130="nulová",K130,0)</f>
        <v>0</v>
      </c>
      <c r="BJ130" s="14" t="s">
        <v>127</v>
      </c>
      <c r="BK130" s="164">
        <f t="shared" ref="BK130:BK136" si="26">ROUND(P130*H130,2)</f>
        <v>0</v>
      </c>
      <c r="BL130" s="14" t="s">
        <v>142</v>
      </c>
      <c r="BM130" s="163" t="s">
        <v>442</v>
      </c>
    </row>
    <row r="131" spans="1:65" s="2" customFormat="1" ht="24.2" customHeight="1" x14ac:dyDescent="0.2">
      <c r="A131" s="29"/>
      <c r="B131" s="149"/>
      <c r="C131" s="165" t="s">
        <v>123</v>
      </c>
      <c r="D131" s="165" t="s">
        <v>144</v>
      </c>
      <c r="E131" s="166" t="s">
        <v>443</v>
      </c>
      <c r="F131" s="167" t="s">
        <v>444</v>
      </c>
      <c r="G131" s="168" t="s">
        <v>130</v>
      </c>
      <c r="H131" s="169">
        <v>2</v>
      </c>
      <c r="I131" s="170"/>
      <c r="J131" s="171"/>
      <c r="K131" s="172">
        <f t="shared" si="14"/>
        <v>0</v>
      </c>
      <c r="L131" s="171"/>
      <c r="M131" s="173"/>
      <c r="N131" s="174" t="s">
        <v>1</v>
      </c>
      <c r="O131" s="159" t="s">
        <v>42</v>
      </c>
      <c r="P131" s="160">
        <f t="shared" si="15"/>
        <v>0</v>
      </c>
      <c r="Q131" s="160">
        <f t="shared" si="16"/>
        <v>0</v>
      </c>
      <c r="R131" s="160">
        <f t="shared" si="17"/>
        <v>0</v>
      </c>
      <c r="S131" s="58"/>
      <c r="T131" s="161">
        <f t="shared" si="18"/>
        <v>0</v>
      </c>
      <c r="U131" s="161">
        <v>3.6000000000000002E-4</v>
      </c>
      <c r="V131" s="161">
        <f t="shared" si="19"/>
        <v>7.2000000000000005E-4</v>
      </c>
      <c r="W131" s="161">
        <v>0</v>
      </c>
      <c r="X131" s="162">
        <f t="shared" si="20"/>
        <v>0</v>
      </c>
      <c r="Y131" s="29"/>
      <c r="Z131" s="29"/>
      <c r="AA131" s="29"/>
      <c r="AB131" s="29"/>
      <c r="AC131" s="29"/>
      <c r="AD131" s="29"/>
      <c r="AE131" s="29"/>
      <c r="AR131" s="163" t="s">
        <v>185</v>
      </c>
      <c r="AT131" s="163" t="s">
        <v>144</v>
      </c>
      <c r="AU131" s="163" t="s">
        <v>127</v>
      </c>
      <c r="AY131" s="14" t="s">
        <v>122</v>
      </c>
      <c r="BE131" s="164">
        <f t="shared" si="21"/>
        <v>0</v>
      </c>
      <c r="BF131" s="164">
        <f t="shared" si="22"/>
        <v>0</v>
      </c>
      <c r="BG131" s="164">
        <f t="shared" si="23"/>
        <v>0</v>
      </c>
      <c r="BH131" s="164">
        <f t="shared" si="24"/>
        <v>0</v>
      </c>
      <c r="BI131" s="164">
        <f t="shared" si="25"/>
        <v>0</v>
      </c>
      <c r="BJ131" s="14" t="s">
        <v>127</v>
      </c>
      <c r="BK131" s="164">
        <f t="shared" si="26"/>
        <v>0</v>
      </c>
      <c r="BL131" s="14" t="s">
        <v>185</v>
      </c>
      <c r="BM131" s="163" t="s">
        <v>445</v>
      </c>
    </row>
    <row r="132" spans="1:65" s="2" customFormat="1" ht="16.5" customHeight="1" x14ac:dyDescent="0.2">
      <c r="A132" s="29"/>
      <c r="B132" s="149"/>
      <c r="C132" s="150" t="s">
        <v>149</v>
      </c>
      <c r="D132" s="150" t="s">
        <v>125</v>
      </c>
      <c r="E132" s="151" t="s">
        <v>446</v>
      </c>
      <c r="F132" s="152" t="s">
        <v>447</v>
      </c>
      <c r="G132" s="153" t="s">
        <v>130</v>
      </c>
      <c r="H132" s="154">
        <v>7</v>
      </c>
      <c r="I132" s="155"/>
      <c r="J132" s="155"/>
      <c r="K132" s="156">
        <f t="shared" si="14"/>
        <v>0</v>
      </c>
      <c r="L132" s="157"/>
      <c r="M132" s="30"/>
      <c r="N132" s="158" t="s">
        <v>1</v>
      </c>
      <c r="O132" s="159" t="s">
        <v>42</v>
      </c>
      <c r="P132" s="160">
        <f t="shared" si="15"/>
        <v>0</v>
      </c>
      <c r="Q132" s="160">
        <f t="shared" si="16"/>
        <v>0</v>
      </c>
      <c r="R132" s="160">
        <f t="shared" si="17"/>
        <v>0</v>
      </c>
      <c r="S132" s="58"/>
      <c r="T132" s="161">
        <f t="shared" si="18"/>
        <v>0</v>
      </c>
      <c r="U132" s="161">
        <v>0</v>
      </c>
      <c r="V132" s="161">
        <f t="shared" si="19"/>
        <v>0</v>
      </c>
      <c r="W132" s="161">
        <v>0</v>
      </c>
      <c r="X132" s="162">
        <f t="shared" si="20"/>
        <v>0</v>
      </c>
      <c r="Y132" s="29"/>
      <c r="Z132" s="29"/>
      <c r="AA132" s="29"/>
      <c r="AB132" s="29"/>
      <c r="AC132" s="29"/>
      <c r="AD132" s="29"/>
      <c r="AE132" s="29"/>
      <c r="AR132" s="163" t="s">
        <v>142</v>
      </c>
      <c r="AT132" s="163" t="s">
        <v>125</v>
      </c>
      <c r="AU132" s="163" t="s">
        <v>127</v>
      </c>
      <c r="AY132" s="14" t="s">
        <v>122</v>
      </c>
      <c r="BE132" s="164">
        <f t="shared" si="21"/>
        <v>0</v>
      </c>
      <c r="BF132" s="164">
        <f t="shared" si="22"/>
        <v>0</v>
      </c>
      <c r="BG132" s="164">
        <f t="shared" si="23"/>
        <v>0</v>
      </c>
      <c r="BH132" s="164">
        <f t="shared" si="24"/>
        <v>0</v>
      </c>
      <c r="BI132" s="164">
        <f t="shared" si="25"/>
        <v>0</v>
      </c>
      <c r="BJ132" s="14" t="s">
        <v>127</v>
      </c>
      <c r="BK132" s="164">
        <f t="shared" si="26"/>
        <v>0</v>
      </c>
      <c r="BL132" s="14" t="s">
        <v>142</v>
      </c>
      <c r="BM132" s="163" t="s">
        <v>448</v>
      </c>
    </row>
    <row r="133" spans="1:65" s="2" customFormat="1" ht="24.2" customHeight="1" x14ac:dyDescent="0.2">
      <c r="A133" s="29"/>
      <c r="B133" s="149"/>
      <c r="C133" s="165" t="s">
        <v>150</v>
      </c>
      <c r="D133" s="165" t="s">
        <v>144</v>
      </c>
      <c r="E133" s="166" t="s">
        <v>449</v>
      </c>
      <c r="F133" s="167" t="s">
        <v>450</v>
      </c>
      <c r="G133" s="168" t="s">
        <v>130</v>
      </c>
      <c r="H133" s="169">
        <v>7</v>
      </c>
      <c r="I133" s="170"/>
      <c r="J133" s="171"/>
      <c r="K133" s="172">
        <f t="shared" si="14"/>
        <v>0</v>
      </c>
      <c r="L133" s="171"/>
      <c r="M133" s="173"/>
      <c r="N133" s="174" t="s">
        <v>1</v>
      </c>
      <c r="O133" s="159" t="s">
        <v>42</v>
      </c>
      <c r="P133" s="160">
        <f t="shared" si="15"/>
        <v>0</v>
      </c>
      <c r="Q133" s="160">
        <f t="shared" si="16"/>
        <v>0</v>
      </c>
      <c r="R133" s="160">
        <f t="shared" si="17"/>
        <v>0</v>
      </c>
      <c r="S133" s="58"/>
      <c r="T133" s="161">
        <f t="shared" si="18"/>
        <v>0</v>
      </c>
      <c r="U133" s="161">
        <v>1.4999999999999999E-4</v>
      </c>
      <c r="V133" s="161">
        <f t="shared" si="19"/>
        <v>1.0499999999999999E-3</v>
      </c>
      <c r="W133" s="161">
        <v>0</v>
      </c>
      <c r="X133" s="162">
        <f t="shared" si="20"/>
        <v>0</v>
      </c>
      <c r="Y133" s="29"/>
      <c r="Z133" s="29"/>
      <c r="AA133" s="29"/>
      <c r="AB133" s="29"/>
      <c r="AC133" s="29"/>
      <c r="AD133" s="29"/>
      <c r="AE133" s="29"/>
      <c r="AR133" s="163" t="s">
        <v>185</v>
      </c>
      <c r="AT133" s="163" t="s">
        <v>144</v>
      </c>
      <c r="AU133" s="163" t="s">
        <v>127</v>
      </c>
      <c r="AY133" s="14" t="s">
        <v>122</v>
      </c>
      <c r="BE133" s="164">
        <f t="shared" si="21"/>
        <v>0</v>
      </c>
      <c r="BF133" s="164">
        <f t="shared" si="22"/>
        <v>0</v>
      </c>
      <c r="BG133" s="164">
        <f t="shared" si="23"/>
        <v>0</v>
      </c>
      <c r="BH133" s="164">
        <f t="shared" si="24"/>
        <v>0</v>
      </c>
      <c r="BI133" s="164">
        <f t="shared" si="25"/>
        <v>0</v>
      </c>
      <c r="BJ133" s="14" t="s">
        <v>127</v>
      </c>
      <c r="BK133" s="164">
        <f t="shared" si="26"/>
        <v>0</v>
      </c>
      <c r="BL133" s="14" t="s">
        <v>185</v>
      </c>
      <c r="BM133" s="163" t="s">
        <v>451</v>
      </c>
    </row>
    <row r="134" spans="1:65" s="2" customFormat="1" ht="16.5" customHeight="1" x14ac:dyDescent="0.2">
      <c r="A134" s="29"/>
      <c r="B134" s="149"/>
      <c r="C134" s="150" t="s">
        <v>154</v>
      </c>
      <c r="D134" s="150" t="s">
        <v>125</v>
      </c>
      <c r="E134" s="151" t="s">
        <v>452</v>
      </c>
      <c r="F134" s="152" t="s">
        <v>453</v>
      </c>
      <c r="G134" s="153" t="s">
        <v>130</v>
      </c>
      <c r="H134" s="154">
        <v>1</v>
      </c>
      <c r="I134" s="155"/>
      <c r="J134" s="155"/>
      <c r="K134" s="156">
        <f t="shared" si="14"/>
        <v>0</v>
      </c>
      <c r="L134" s="157"/>
      <c r="M134" s="30"/>
      <c r="N134" s="158" t="s">
        <v>1</v>
      </c>
      <c r="O134" s="159" t="s">
        <v>42</v>
      </c>
      <c r="P134" s="160">
        <f t="shared" si="15"/>
        <v>0</v>
      </c>
      <c r="Q134" s="160">
        <f t="shared" si="16"/>
        <v>0</v>
      </c>
      <c r="R134" s="160">
        <f t="shared" si="17"/>
        <v>0</v>
      </c>
      <c r="S134" s="58"/>
      <c r="T134" s="161">
        <f t="shared" si="18"/>
        <v>0</v>
      </c>
      <c r="U134" s="161">
        <v>0</v>
      </c>
      <c r="V134" s="161">
        <f t="shared" si="19"/>
        <v>0</v>
      </c>
      <c r="W134" s="161">
        <v>0</v>
      </c>
      <c r="X134" s="162">
        <f t="shared" si="20"/>
        <v>0</v>
      </c>
      <c r="Y134" s="29"/>
      <c r="Z134" s="29"/>
      <c r="AA134" s="29"/>
      <c r="AB134" s="29"/>
      <c r="AC134" s="29"/>
      <c r="AD134" s="29"/>
      <c r="AE134" s="29"/>
      <c r="AR134" s="163" t="s">
        <v>142</v>
      </c>
      <c r="AT134" s="163" t="s">
        <v>125</v>
      </c>
      <c r="AU134" s="163" t="s">
        <v>127</v>
      </c>
      <c r="AY134" s="14" t="s">
        <v>122</v>
      </c>
      <c r="BE134" s="164">
        <f t="shared" si="21"/>
        <v>0</v>
      </c>
      <c r="BF134" s="164">
        <f t="shared" si="22"/>
        <v>0</v>
      </c>
      <c r="BG134" s="164">
        <f t="shared" si="23"/>
        <v>0</v>
      </c>
      <c r="BH134" s="164">
        <f t="shared" si="24"/>
        <v>0</v>
      </c>
      <c r="BI134" s="164">
        <f t="shared" si="25"/>
        <v>0</v>
      </c>
      <c r="BJ134" s="14" t="s">
        <v>127</v>
      </c>
      <c r="BK134" s="164">
        <f t="shared" si="26"/>
        <v>0</v>
      </c>
      <c r="BL134" s="14" t="s">
        <v>142</v>
      </c>
      <c r="BM134" s="163" t="s">
        <v>454</v>
      </c>
    </row>
    <row r="135" spans="1:65" s="2" customFormat="1" ht="24.2" customHeight="1" x14ac:dyDescent="0.2">
      <c r="A135" s="29"/>
      <c r="B135" s="149"/>
      <c r="C135" s="165" t="s">
        <v>158</v>
      </c>
      <c r="D135" s="165" t="s">
        <v>144</v>
      </c>
      <c r="E135" s="166" t="s">
        <v>455</v>
      </c>
      <c r="F135" s="167" t="s">
        <v>456</v>
      </c>
      <c r="G135" s="168" t="s">
        <v>130</v>
      </c>
      <c r="H135" s="169">
        <v>1</v>
      </c>
      <c r="I135" s="170"/>
      <c r="J135" s="171"/>
      <c r="K135" s="172">
        <f t="shared" si="14"/>
        <v>0</v>
      </c>
      <c r="L135" s="171"/>
      <c r="M135" s="173"/>
      <c r="N135" s="174" t="s">
        <v>1</v>
      </c>
      <c r="O135" s="159" t="s">
        <v>42</v>
      </c>
      <c r="P135" s="160">
        <f t="shared" si="15"/>
        <v>0</v>
      </c>
      <c r="Q135" s="160">
        <f t="shared" si="16"/>
        <v>0</v>
      </c>
      <c r="R135" s="160">
        <f t="shared" si="17"/>
        <v>0</v>
      </c>
      <c r="S135" s="58"/>
      <c r="T135" s="161">
        <f t="shared" si="18"/>
        <v>0</v>
      </c>
      <c r="U135" s="161">
        <v>4.6000000000000001E-4</v>
      </c>
      <c r="V135" s="161">
        <f t="shared" si="19"/>
        <v>4.6000000000000001E-4</v>
      </c>
      <c r="W135" s="161">
        <v>0</v>
      </c>
      <c r="X135" s="162">
        <f t="shared" si="20"/>
        <v>0</v>
      </c>
      <c r="Y135" s="29"/>
      <c r="Z135" s="29"/>
      <c r="AA135" s="29"/>
      <c r="AB135" s="29"/>
      <c r="AC135" s="29"/>
      <c r="AD135" s="29"/>
      <c r="AE135" s="29"/>
      <c r="AR135" s="163" t="s">
        <v>185</v>
      </c>
      <c r="AT135" s="163" t="s">
        <v>144</v>
      </c>
      <c r="AU135" s="163" t="s">
        <v>127</v>
      </c>
      <c r="AY135" s="14" t="s">
        <v>122</v>
      </c>
      <c r="BE135" s="164">
        <f t="shared" si="21"/>
        <v>0</v>
      </c>
      <c r="BF135" s="164">
        <f t="shared" si="22"/>
        <v>0</v>
      </c>
      <c r="BG135" s="164">
        <f t="shared" si="23"/>
        <v>0</v>
      </c>
      <c r="BH135" s="164">
        <f t="shared" si="24"/>
        <v>0</v>
      </c>
      <c r="BI135" s="164">
        <f t="shared" si="25"/>
        <v>0</v>
      </c>
      <c r="BJ135" s="14" t="s">
        <v>127</v>
      </c>
      <c r="BK135" s="164">
        <f t="shared" si="26"/>
        <v>0</v>
      </c>
      <c r="BL135" s="14" t="s">
        <v>185</v>
      </c>
      <c r="BM135" s="163" t="s">
        <v>457</v>
      </c>
    </row>
    <row r="136" spans="1:65" s="2" customFormat="1" ht="24.2" customHeight="1" x14ac:dyDescent="0.2">
      <c r="A136" s="29"/>
      <c r="B136" s="149"/>
      <c r="C136" s="165" t="s">
        <v>163</v>
      </c>
      <c r="D136" s="165" t="s">
        <v>144</v>
      </c>
      <c r="E136" s="166" t="s">
        <v>458</v>
      </c>
      <c r="F136" s="167" t="s">
        <v>459</v>
      </c>
      <c r="G136" s="168" t="s">
        <v>130</v>
      </c>
      <c r="H136" s="169">
        <v>1</v>
      </c>
      <c r="I136" s="170"/>
      <c r="J136" s="171"/>
      <c r="K136" s="172">
        <f t="shared" si="14"/>
        <v>0</v>
      </c>
      <c r="L136" s="171"/>
      <c r="M136" s="173"/>
      <c r="N136" s="174" t="s">
        <v>1</v>
      </c>
      <c r="O136" s="159" t="s">
        <v>42</v>
      </c>
      <c r="P136" s="160">
        <f t="shared" si="15"/>
        <v>0</v>
      </c>
      <c r="Q136" s="160">
        <f t="shared" si="16"/>
        <v>0</v>
      </c>
      <c r="R136" s="160">
        <f t="shared" si="17"/>
        <v>0</v>
      </c>
      <c r="S136" s="58"/>
      <c r="T136" s="161">
        <f t="shared" si="18"/>
        <v>0</v>
      </c>
      <c r="U136" s="161">
        <v>5.2300000000000003E-3</v>
      </c>
      <c r="V136" s="161">
        <f t="shared" si="19"/>
        <v>5.2300000000000003E-3</v>
      </c>
      <c r="W136" s="161">
        <v>0</v>
      </c>
      <c r="X136" s="162">
        <f t="shared" si="20"/>
        <v>0</v>
      </c>
      <c r="Y136" s="29"/>
      <c r="Z136" s="29"/>
      <c r="AA136" s="29"/>
      <c r="AB136" s="29"/>
      <c r="AC136" s="29"/>
      <c r="AD136" s="29"/>
      <c r="AE136" s="29"/>
      <c r="AR136" s="163" t="s">
        <v>161</v>
      </c>
      <c r="AT136" s="163" t="s">
        <v>144</v>
      </c>
      <c r="AU136" s="163" t="s">
        <v>127</v>
      </c>
      <c r="AY136" s="14" t="s">
        <v>122</v>
      </c>
      <c r="BE136" s="164">
        <f t="shared" si="21"/>
        <v>0</v>
      </c>
      <c r="BF136" s="164">
        <f t="shared" si="22"/>
        <v>0</v>
      </c>
      <c r="BG136" s="164">
        <f t="shared" si="23"/>
        <v>0</v>
      </c>
      <c r="BH136" s="164">
        <f t="shared" si="24"/>
        <v>0</v>
      </c>
      <c r="BI136" s="164">
        <f t="shared" si="25"/>
        <v>0</v>
      </c>
      <c r="BJ136" s="14" t="s">
        <v>127</v>
      </c>
      <c r="BK136" s="164">
        <f t="shared" si="26"/>
        <v>0</v>
      </c>
      <c r="BL136" s="14" t="s">
        <v>142</v>
      </c>
      <c r="BM136" s="163" t="s">
        <v>460</v>
      </c>
    </row>
    <row r="137" spans="1:65" s="2" customFormat="1" ht="29.25" x14ac:dyDescent="0.2">
      <c r="A137" s="29"/>
      <c r="B137" s="30"/>
      <c r="C137" s="29"/>
      <c r="D137" s="175" t="s">
        <v>196</v>
      </c>
      <c r="E137" s="29"/>
      <c r="F137" s="176" t="s">
        <v>461</v>
      </c>
      <c r="G137" s="29"/>
      <c r="H137" s="29"/>
      <c r="I137" s="177"/>
      <c r="J137" s="177"/>
      <c r="K137" s="29"/>
      <c r="L137" s="29"/>
      <c r="M137" s="30"/>
      <c r="N137" s="178"/>
      <c r="O137" s="179"/>
      <c r="P137" s="58"/>
      <c r="Q137" s="58"/>
      <c r="R137" s="58"/>
      <c r="S137" s="58"/>
      <c r="T137" s="58"/>
      <c r="U137" s="58"/>
      <c r="V137" s="58"/>
      <c r="W137" s="58"/>
      <c r="X137" s="59"/>
      <c r="Y137" s="29"/>
      <c r="Z137" s="29"/>
      <c r="AA137" s="29"/>
      <c r="AB137" s="29"/>
      <c r="AC137" s="29"/>
      <c r="AD137" s="29"/>
      <c r="AE137" s="29"/>
      <c r="AT137" s="14" t="s">
        <v>196</v>
      </c>
      <c r="AU137" s="14" t="s">
        <v>127</v>
      </c>
    </row>
    <row r="138" spans="1:65" s="2" customFormat="1" ht="16.5" customHeight="1" x14ac:dyDescent="0.2">
      <c r="A138" s="29"/>
      <c r="B138" s="149"/>
      <c r="C138" s="150" t="s">
        <v>167</v>
      </c>
      <c r="D138" s="150" t="s">
        <v>125</v>
      </c>
      <c r="E138" s="151" t="s">
        <v>345</v>
      </c>
      <c r="F138" s="152" t="s">
        <v>346</v>
      </c>
      <c r="G138" s="153" t="s">
        <v>337</v>
      </c>
      <c r="H138" s="154">
        <v>1</v>
      </c>
      <c r="I138" s="155"/>
      <c r="J138" s="155"/>
      <c r="K138" s="156">
        <f>ROUND(P138*H138,2)</f>
        <v>0</v>
      </c>
      <c r="L138" s="157"/>
      <c r="M138" s="30"/>
      <c r="N138" s="158" t="s">
        <v>1</v>
      </c>
      <c r="O138" s="159" t="s">
        <v>42</v>
      </c>
      <c r="P138" s="160">
        <f>I138+J138</f>
        <v>0</v>
      </c>
      <c r="Q138" s="160">
        <f>ROUND(I138*H138,2)</f>
        <v>0</v>
      </c>
      <c r="R138" s="160">
        <f>ROUND(J138*H138,2)</f>
        <v>0</v>
      </c>
      <c r="S138" s="58"/>
      <c r="T138" s="161">
        <f>S138*H138</f>
        <v>0</v>
      </c>
      <c r="U138" s="161">
        <v>0</v>
      </c>
      <c r="V138" s="161">
        <f>U138*H138</f>
        <v>0</v>
      </c>
      <c r="W138" s="161">
        <v>0</v>
      </c>
      <c r="X138" s="162">
        <f>W138*H138</f>
        <v>0</v>
      </c>
      <c r="Y138" s="29"/>
      <c r="Z138" s="29"/>
      <c r="AA138" s="29"/>
      <c r="AB138" s="29"/>
      <c r="AC138" s="29"/>
      <c r="AD138" s="29"/>
      <c r="AE138" s="29"/>
      <c r="AR138" s="163" t="s">
        <v>142</v>
      </c>
      <c r="AT138" s="163" t="s">
        <v>125</v>
      </c>
      <c r="AU138" s="163" t="s">
        <v>127</v>
      </c>
      <c r="AY138" s="14" t="s">
        <v>122</v>
      </c>
      <c r="BE138" s="164">
        <f>IF(O138="základná",K138,0)</f>
        <v>0</v>
      </c>
      <c r="BF138" s="164">
        <f>IF(O138="znížená",K138,0)</f>
        <v>0</v>
      </c>
      <c r="BG138" s="164">
        <f>IF(O138="zákl. prenesená",K138,0)</f>
        <v>0</v>
      </c>
      <c r="BH138" s="164">
        <f>IF(O138="zníž. prenesená",K138,0)</f>
        <v>0</v>
      </c>
      <c r="BI138" s="164">
        <f>IF(O138="nulová",K138,0)</f>
        <v>0</v>
      </c>
      <c r="BJ138" s="14" t="s">
        <v>127</v>
      </c>
      <c r="BK138" s="164">
        <f>ROUND(P138*H138,2)</f>
        <v>0</v>
      </c>
      <c r="BL138" s="14" t="s">
        <v>142</v>
      </c>
      <c r="BM138" s="163" t="s">
        <v>462</v>
      </c>
    </row>
    <row r="139" spans="1:65" s="2" customFormat="1" ht="16.5" customHeight="1" x14ac:dyDescent="0.2">
      <c r="A139" s="29"/>
      <c r="B139" s="149"/>
      <c r="C139" s="150" t="s">
        <v>171</v>
      </c>
      <c r="D139" s="150" t="s">
        <v>125</v>
      </c>
      <c r="E139" s="151" t="s">
        <v>463</v>
      </c>
      <c r="F139" s="152" t="s">
        <v>349</v>
      </c>
      <c r="G139" s="153" t="s">
        <v>337</v>
      </c>
      <c r="H139" s="154">
        <v>1</v>
      </c>
      <c r="I139" s="155"/>
      <c r="J139" s="155"/>
      <c r="K139" s="156">
        <f>ROUND(P139*H139,2)</f>
        <v>0</v>
      </c>
      <c r="L139" s="157"/>
      <c r="M139" s="30"/>
      <c r="N139" s="180" t="s">
        <v>1</v>
      </c>
      <c r="O139" s="181" t="s">
        <v>42</v>
      </c>
      <c r="P139" s="182">
        <f>I139+J139</f>
        <v>0</v>
      </c>
      <c r="Q139" s="182">
        <f>ROUND(I139*H139,2)</f>
        <v>0</v>
      </c>
      <c r="R139" s="182">
        <f>ROUND(J139*H139,2)</f>
        <v>0</v>
      </c>
      <c r="S139" s="183"/>
      <c r="T139" s="184">
        <f>S139*H139</f>
        <v>0</v>
      </c>
      <c r="U139" s="184">
        <v>0</v>
      </c>
      <c r="V139" s="184">
        <f>U139*H139</f>
        <v>0</v>
      </c>
      <c r="W139" s="184">
        <v>0</v>
      </c>
      <c r="X139" s="185">
        <f>W139*H139</f>
        <v>0</v>
      </c>
      <c r="Y139" s="29"/>
      <c r="Z139" s="29"/>
      <c r="AA139" s="29"/>
      <c r="AB139" s="29"/>
      <c r="AC139" s="29"/>
      <c r="AD139" s="29"/>
      <c r="AE139" s="29"/>
      <c r="AR139" s="163" t="s">
        <v>142</v>
      </c>
      <c r="AT139" s="163" t="s">
        <v>125</v>
      </c>
      <c r="AU139" s="163" t="s">
        <v>127</v>
      </c>
      <c r="AY139" s="14" t="s">
        <v>122</v>
      </c>
      <c r="BE139" s="164">
        <f>IF(O139="základná",K139,0)</f>
        <v>0</v>
      </c>
      <c r="BF139" s="164">
        <f>IF(O139="znížená",K139,0)</f>
        <v>0</v>
      </c>
      <c r="BG139" s="164">
        <f>IF(O139="zákl. prenesená",K139,0)</f>
        <v>0</v>
      </c>
      <c r="BH139" s="164">
        <f>IF(O139="zníž. prenesená",K139,0)</f>
        <v>0</v>
      </c>
      <c r="BI139" s="164">
        <f>IF(O139="nulová",K139,0)</f>
        <v>0</v>
      </c>
      <c r="BJ139" s="14" t="s">
        <v>127</v>
      </c>
      <c r="BK139" s="164">
        <f>ROUND(P139*H139,2)</f>
        <v>0</v>
      </c>
      <c r="BL139" s="14" t="s">
        <v>142</v>
      </c>
      <c r="BM139" s="163" t="s">
        <v>464</v>
      </c>
    </row>
    <row r="140" spans="1:65" s="2" customFormat="1" ht="6.95" customHeight="1" x14ac:dyDescent="0.2">
      <c r="A140" s="29"/>
      <c r="B140" s="47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30"/>
      <c r="N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</sheetData>
  <autoFilter ref="C117:L139"/>
  <mergeCells count="9">
    <mergeCell ref="E87:H87"/>
    <mergeCell ref="E108:H108"/>
    <mergeCell ref="E110:H110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24422 - Materská škola Šp...</vt:lpstr>
      <vt:lpstr>RS6 - Rozvádzač</vt:lpstr>
      <vt:lpstr>'24422 - Materská škola Šp...'!Názvy_tlače</vt:lpstr>
      <vt:lpstr>'Rekapitulácia stavby'!Názvy_tlače</vt:lpstr>
      <vt:lpstr>'RS6 - Rozvádzač'!Názvy_tlače</vt:lpstr>
      <vt:lpstr>'24422 - Materská škola Šp...'!Oblasť_tlače</vt:lpstr>
      <vt:lpstr>'Rekapitulácia stavby'!Oblasť_tlače</vt:lpstr>
      <vt:lpstr>'RS6 - Rozvádzač'!Oblasť_tlače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DESKTOP-AINO7HQ\tibika</dc:creator>
  <cp:lastModifiedBy>Užívateľ</cp:lastModifiedBy>
  <cp:lastPrinted>2022-03-25T10:51:27Z</cp:lastPrinted>
  <dcterms:created xsi:type="dcterms:W3CDTF">2022-03-24T07:22:29Z</dcterms:created>
  <dcterms:modified xsi:type="dcterms:W3CDTF">2022-03-30T12:07:58Z</dcterms:modified>
</cp:coreProperties>
</file>