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Študijné-2\Desktop\indikatory\indikatory2023-24\"/>
    </mc:Choice>
  </mc:AlternateContent>
  <xr:revisionPtr revIDLastSave="0" documentId="13_ncr:1_{088B8672-AC1C-4AD5-ABC7-2DC926D34212}" xr6:coauthVersionLast="47" xr6:coauthVersionMax="47" xr10:uidLastSave="{00000000-0000-0000-0000-000000000000}"/>
  <bookViews>
    <workbookView xWindow="-108" yWindow="-108" windowWidth="23256" windowHeight="12576" tabRatio="862" firstSheet="1" activeTab="1" xr2:uid="{00000000-000D-0000-FFFF-FFFF00000000}"/>
  </bookViews>
  <sheets>
    <sheet name="Pomocný hárok" sheetId="1" state="hidden" r:id="rId1"/>
    <sheet name="Indikát. vstupu do vzd. FAKULTA" sheetId="2" r:id="rId2"/>
    <sheet name="Indikátor vstupu do vzd.SUM FA " sheetId="3" r:id="rId3"/>
    <sheet name="Ind_vst_do_vzd_1_KT_MgrKE" sheetId="5" r:id="rId4"/>
    <sheet name="Ind_vst_do_vzd_2_SP_BcKE" sheetId="9" r:id="rId5"/>
    <sheet name="Ind_vst_do_vzd_3_SP_MgrKE" sheetId="11" r:id="rId6"/>
    <sheet name="Ind_vst_do_vzd_4_UJNV_BcKE_" sheetId="13" r:id="rId7"/>
    <sheet name="Ind_vst_do_vzd_5_UJNV_MgrKE" sheetId="15" r:id="rId8"/>
    <sheet name="Ind_vst_do_vzd_6_KT_MgrSK" sheetId="17" r:id="rId9"/>
    <sheet name="Ind_vst_do_vzd_7_SP_BcSK" sheetId="19" r:id="rId10"/>
    <sheet name="Ind_vst_do_vzd_8_SP_MgrSK" sheetId="41" r:id="rId11"/>
    <sheet name="Ind_vst_do_vzd_9_SP_UHCH_Bc_d" sheetId="43" r:id="rId12"/>
    <sheet name="Ind_vst_do_vzd_10_UHCH_Mgr_d" sheetId="45" r:id="rId13"/>
    <sheet name="Ind_vst_do_vzd_11_ChMP_PhD_d" sheetId="47" r:id="rId14"/>
    <sheet name="Ind_vst_do_vzd_12_ChMP_PhD_e" sheetId="49" r:id="rId15"/>
    <sheet name="Ind_vst_do_vzd_13_KT_PhD_d" sheetId="51" r:id="rId16"/>
    <sheet name="Ind_vst_do_vzd_14_KT_PhD_e" sheetId="55" r:id="rId17"/>
    <sheet name="Ind_vst_do_vzd_15_UHCH_Bc-e" sheetId="57" r:id="rId18"/>
    <sheet name="Ind_vst_do_vzd_16_UHCH_Mgr-e" sheetId="58" r:id="rId19"/>
  </sheets>
  <definedNames>
    <definedName name="_xlnm._FilterDatabase" localSheetId="1" hidden="1">'Indikát. vstupu do vzd. FAKULTA'!$C$3:$N$26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8" l="1"/>
  <c r="D8" i="57"/>
  <c r="D8" i="55"/>
  <c r="D8" i="51"/>
  <c r="D8" i="49"/>
  <c r="D8" i="45"/>
  <c r="D8" i="43"/>
  <c r="D8" i="41"/>
  <c r="D8" i="19"/>
  <c r="D8" i="17"/>
  <c r="D8" i="15"/>
  <c r="D8" i="13"/>
  <c r="D8" i="11"/>
  <c r="D8" i="9"/>
  <c r="D8" i="5"/>
  <c r="D8" i="47"/>
  <c r="F18" i="3"/>
  <c r="D11" i="58" l="1"/>
  <c r="D11" i="5" l="1"/>
  <c r="D11" i="9"/>
  <c r="D11" i="11"/>
  <c r="D11" i="13"/>
  <c r="D11" i="15"/>
  <c r="D11" i="17"/>
  <c r="D11" i="19"/>
  <c r="D11" i="41"/>
  <c r="D11" i="43"/>
  <c r="D11" i="45"/>
  <c r="D11" i="47"/>
  <c r="D11" i="49"/>
  <c r="D11" i="51"/>
  <c r="D11" i="57"/>
  <c r="D11" i="55" l="1"/>
  <c r="D22" i="3" l="1"/>
  <c r="D20" i="3"/>
  <c r="D11" i="3"/>
  <c r="D10" i="3"/>
  <c r="E4" i="3" l="1"/>
  <c r="D12" i="3" s="1"/>
  <c r="D18" i="3"/>
  <c r="H18" i="3"/>
  <c r="G18" i="3"/>
  <c r="E18" i="3"/>
  <c r="D9" i="3" l="1"/>
</calcChain>
</file>

<file path=xl/sharedStrings.xml><?xml version="1.0" encoding="utf-8"?>
<sst xmlns="http://schemas.openxmlformats.org/spreadsheetml/2006/main" count="551" uniqueCount="110">
  <si>
    <t>Rozbaľovací zoznam na št. programy</t>
  </si>
  <si>
    <t>Bc.</t>
  </si>
  <si>
    <t>Mgr.</t>
  </si>
  <si>
    <t>PhD.</t>
  </si>
  <si>
    <t>Rozbaľovací zoznam na otvorený a zatvorený št. program</t>
  </si>
  <si>
    <t>áno</t>
  </si>
  <si>
    <t>nie</t>
  </si>
  <si>
    <t>Rozbaľovací zoznam na jazyk št. programu</t>
  </si>
  <si>
    <t>slovenský jazyk</t>
  </si>
  <si>
    <t>anglický jazyk</t>
  </si>
  <si>
    <t>nemecký jazyk</t>
  </si>
  <si>
    <t>Rozbaľovací zoznam na formu štúdia</t>
  </si>
  <si>
    <t>denná</t>
  </si>
  <si>
    <t>externá</t>
  </si>
  <si>
    <t>In-01a, In-01b, In-01c</t>
  </si>
  <si>
    <t>In-03, In-04a</t>
  </si>
  <si>
    <t>In-02a, In-04a</t>
  </si>
  <si>
    <t>In-05</t>
  </si>
  <si>
    <t>In-06</t>
  </si>
  <si>
    <t>In-07a</t>
  </si>
  <si>
    <t>In-08a, In-08b</t>
  </si>
  <si>
    <t>názov študijného programu</t>
  </si>
  <si>
    <t>1. jazyk uskutočňovania</t>
  </si>
  <si>
    <t>2. jazyk uskutočňovania</t>
  </si>
  <si>
    <t>Iný ako slovenský jazyk
(Vyberte z ponuky áno/nie)</t>
  </si>
  <si>
    <t>In-01a</t>
  </si>
  <si>
    <t>počet ponúkaných študijných programov v 1. stupni vzdelávania</t>
  </si>
  <si>
    <t>In-01b</t>
  </si>
  <si>
    <t>počet ponúkaných študijných programov v 2. stupni vzdelávania</t>
  </si>
  <si>
    <t>In-01c</t>
  </si>
  <si>
    <t>počet ponúkaných študijných programov v 3. stupni vzdelávania</t>
  </si>
  <si>
    <t>In-02a</t>
  </si>
  <si>
    <t>počet neotvorených ŠP v akademickom roku z celkovej ponuky</t>
  </si>
  <si>
    <t>In-02b</t>
  </si>
  <si>
    <t>podiel neotvorených ŠP v akademickom roku z celkovej ponuky</t>
  </si>
  <si>
    <t>In-03</t>
  </si>
  <si>
    <t>počet ponúkaných ŠP v inom ako slovenskom jazyku</t>
  </si>
  <si>
    <t>In-04a</t>
  </si>
  <si>
    <t>počet neotvorených ŠP v inom ako slovenskom jazyku v akademickom roku z ich celkovej ponuky</t>
  </si>
  <si>
    <t>In-04b</t>
  </si>
  <si>
    <t>podiel neotvorených ŠP v inom ako slovenskom jazyku v akademickom roku z ich celkovej ponuky</t>
  </si>
  <si>
    <t>počet uchádzačov o štúdium v príslušnom akademickom roku s iným ako slovenským občianstvom</t>
  </si>
  <si>
    <t>počet zapísaných študentov zo všetkých prihlásených záujemcov o štúdium v príslušnom akademickom roku</t>
  </si>
  <si>
    <t>In-07b</t>
  </si>
  <si>
    <t>podiel zapísaných študentov zo všetkých prihlásených záujemcov o štúdium v príslušnom akademickom roku</t>
  </si>
  <si>
    <t>In-08a</t>
  </si>
  <si>
    <t>počet prijatých študentov z iných vysokých škôl v 2. stupni vzdelávania</t>
  </si>
  <si>
    <t>In-08b</t>
  </si>
  <si>
    <t>podiel prijatých študentov z iných vysokých škôl v 2. stupni vzdelávania</t>
  </si>
  <si>
    <t>počet prijatých študentov z iných vysokých škôl v 3. stupni vzdelávania</t>
  </si>
  <si>
    <t>podiel prijatých študentov z iných vysokých škôl v 3. stupni vzdelávania</t>
  </si>
  <si>
    <t>Indikátory (ukazovatele) pre študijný program</t>
  </si>
  <si>
    <t>počet prijatých študentov v 2. stupni vzdelávania</t>
  </si>
  <si>
    <t>vyplní ŠO</t>
  </si>
  <si>
    <t>kód ŠP</t>
  </si>
  <si>
    <t>názov ŠP</t>
  </si>
  <si>
    <t>stupeň</t>
  </si>
  <si>
    <t>forma</t>
  </si>
  <si>
    <t>Katolícka teológia</t>
  </si>
  <si>
    <t>Učiteľstvo náboženskej výchovy</t>
  </si>
  <si>
    <t>Učiteľstvo hudby a cirkevnej hudby</t>
  </si>
  <si>
    <t>Katolícka teológia (KE)</t>
  </si>
  <si>
    <t>Katolícka teológia (SK)</t>
  </si>
  <si>
    <t>Sociálna práca (KE)</t>
  </si>
  <si>
    <t>Sociálna práca (SK)</t>
  </si>
  <si>
    <t>Charitatívna a misijná práca</t>
  </si>
  <si>
    <t>Indikátory (ukazovatele) Teologická fakulta KU</t>
  </si>
  <si>
    <t>spojený 1. a 2.</t>
  </si>
  <si>
    <t xml:space="preserve">Sociálna práca </t>
  </si>
  <si>
    <t>Sociálna práca</t>
  </si>
  <si>
    <t>Údaje v tomto hárku sú prepojené na údaje v hárku Indikátory vstupu do vzdelávania TF, tu sa žiadne údaje už nevypĺňajú</t>
  </si>
  <si>
    <t>KE</t>
  </si>
  <si>
    <t>1. a 2. spojený</t>
  </si>
  <si>
    <t>SK</t>
  </si>
  <si>
    <t xml:space="preserve">Bc. </t>
  </si>
  <si>
    <r>
      <rPr>
        <b/>
        <sz val="11"/>
        <color theme="1"/>
        <rFont val="Calibri"/>
        <family val="2"/>
        <charset val="238"/>
        <scheme val="minor"/>
      </rPr>
      <t xml:space="preserve">Stupeň štúdia
</t>
    </r>
    <r>
      <rPr>
        <sz val="11"/>
        <color theme="1"/>
        <rFont val="Calibri"/>
        <family val="2"/>
        <scheme val="minor"/>
      </rPr>
      <t xml:space="preserve">
(Vyberte z ponuky Bc., Mgr. PhD.)</t>
    </r>
  </si>
  <si>
    <r>
      <t>F</t>
    </r>
    <r>
      <rPr>
        <b/>
        <sz val="11"/>
        <color theme="1"/>
        <rFont val="Calibri"/>
        <family val="2"/>
        <charset val="238"/>
        <scheme val="minor"/>
      </rPr>
      <t>orma štúdia</t>
    </r>
    <r>
      <rPr>
        <sz val="11"/>
        <color theme="1"/>
        <rFont val="Calibri"/>
        <family val="2"/>
        <scheme val="minor"/>
      </rPr>
      <t xml:space="preserve">
(Vyberte z ponuky zoznamu denná/externá)</t>
    </r>
  </si>
  <si>
    <r>
      <rPr>
        <b/>
        <sz val="11"/>
        <color theme="1"/>
        <rFont val="Calibri"/>
        <family val="2"/>
        <charset val="238"/>
        <scheme val="minor"/>
      </rPr>
      <t xml:space="preserve">Počet prijatých študentov na Mgr./PhD. </t>
    </r>
    <r>
      <rPr>
        <sz val="11"/>
        <color theme="1"/>
        <rFont val="Calibri"/>
        <family val="2"/>
        <scheme val="minor"/>
      </rPr>
      <t>štúdium v danom akademickom roku, ktorí predchádzajúce štúdium Bc./Mgr. študovali</t>
    </r>
    <r>
      <rPr>
        <b/>
        <sz val="11"/>
        <color theme="1"/>
        <rFont val="Calibri"/>
        <family val="2"/>
        <charset val="238"/>
        <scheme val="minor"/>
      </rPr>
      <t xml:space="preserve"> na inej VŠ</t>
    </r>
  </si>
  <si>
    <t xml:space="preserve"> Katolícka univerzita v Ružomberku</t>
  </si>
  <si>
    <t>Teologická fakulta</t>
  </si>
  <si>
    <t>pracovisko</t>
  </si>
  <si>
    <t>KE/SK</t>
  </si>
  <si>
    <t>Akademický rok 2022/2023</t>
  </si>
  <si>
    <t>In-01d</t>
  </si>
  <si>
    <t>počet prijatých uchádzačov z iných vysokých škôl v 2. stupni vzdelávania</t>
  </si>
  <si>
    <r>
      <t xml:space="preserve">počet prijatých </t>
    </r>
    <r>
      <rPr>
        <sz val="11"/>
        <rFont val="Calibri"/>
        <family val="2"/>
        <charset val="238"/>
        <scheme val="minor"/>
      </rPr>
      <t>uchádzačov v 1. a 2. spojenom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stupni vzdelávania</t>
    </r>
  </si>
  <si>
    <t>podiel prijatých uchádzačov z iných vysokých škôl v 2. stupni vzdelávania</t>
  </si>
  <si>
    <t>1. a 2. spoj. stupeň</t>
  </si>
  <si>
    <t>počet prijatých uchádzačov v 1. stupni vzdelávania</t>
  </si>
  <si>
    <t>počet prijatých uchádzačov v 2. stupni vzdelávania</t>
  </si>
  <si>
    <t>počet prijatých uchádzačov v 1. a 2. spojenom stupni vzdelávania</t>
  </si>
  <si>
    <t>počet prijatých uchádzačov v 3. stupni vzdelávania</t>
  </si>
  <si>
    <t>počet prijatých uchádzačov z iných vysokých škôl v 3. stupni vzdelávania</t>
  </si>
  <si>
    <t>podiel prijatých uchádzačov z iných vysokých škôl v 3. stupni vzdelávania</t>
  </si>
  <si>
    <t>počet prijatých uchádzačov v 3. stupni vzdelávania</t>
  </si>
  <si>
    <t>počet prijatých uchádzačov v 2. stupni vzdelávania</t>
  </si>
  <si>
    <t>podiel prijatých uchaádzačov z iných vysokých škôl v 2. stupni vzdelávania</t>
  </si>
  <si>
    <r>
      <rPr>
        <b/>
        <sz val="11"/>
        <color theme="1"/>
        <rFont val="Calibri"/>
        <family val="2"/>
        <charset val="238"/>
        <scheme val="minor"/>
      </rPr>
      <t>Otvorený v akademickom roku 2023/2024</t>
    </r>
    <r>
      <rPr>
        <sz val="11"/>
        <color theme="1"/>
        <rFont val="Calibri"/>
        <family val="2"/>
        <scheme val="minor"/>
      </rPr>
      <t xml:space="preserve">
(Vyberte z ponuky áno/nie)</t>
    </r>
  </si>
  <si>
    <t>Kód študijného programu</t>
  </si>
  <si>
    <t>Počet uchádzačov 
v akademickom roku 2023/2024
s iným ako slovenským občianstvom</t>
  </si>
  <si>
    <r>
      <rPr>
        <b/>
        <sz val="11"/>
        <color theme="1"/>
        <rFont val="Calibri"/>
        <family val="2"/>
        <charset val="238"/>
        <scheme val="minor"/>
      </rPr>
      <t>Počet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prijatých uchádzačov</t>
    </r>
    <r>
      <rPr>
        <sz val="11"/>
        <color theme="1"/>
        <rFont val="Calibri"/>
        <family val="2"/>
        <scheme val="minor"/>
      </rPr>
      <t xml:space="preserve"> 
v  akademickom roku 2023/2024</t>
    </r>
  </si>
  <si>
    <r>
      <rPr>
        <b/>
        <sz val="11"/>
        <color theme="1"/>
        <rFont val="Calibri"/>
        <family val="2"/>
        <charset val="238"/>
        <scheme val="minor"/>
      </rPr>
      <t>Počet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zapísaných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študentov</t>
    </r>
    <r>
      <rPr>
        <sz val="11"/>
        <color theme="1"/>
        <rFont val="Calibri"/>
        <family val="2"/>
        <scheme val="minor"/>
      </rPr>
      <t xml:space="preserve"> 
v akademickom roku 2023/2024</t>
    </r>
  </si>
  <si>
    <t>Akademický rok 2023/2024</t>
  </si>
  <si>
    <r>
      <rPr>
        <b/>
        <sz val="11"/>
        <color theme="1"/>
        <rFont val="Calibri"/>
        <family val="2"/>
        <charset val="238"/>
        <scheme val="minor"/>
      </rPr>
      <t>Počet uchádzačov</t>
    </r>
    <r>
      <rPr>
        <sz val="11"/>
        <color theme="1"/>
        <rFont val="Calibri"/>
        <family val="2"/>
        <scheme val="minor"/>
      </rPr>
      <t xml:space="preserve"> 
v  akademickom roku </t>
    </r>
    <r>
      <rPr>
        <b/>
        <sz val="11"/>
        <color theme="1"/>
        <rFont val="Calibri"/>
        <family val="2"/>
        <charset val="238"/>
        <scheme val="minor"/>
      </rPr>
      <t>2023/2024</t>
    </r>
    <r>
      <rPr>
        <sz val="11"/>
        <color theme="1"/>
        <rFont val="Calibri"/>
        <family val="2"/>
        <scheme val="minor"/>
      </rPr>
      <t xml:space="preserve"> so slovesnkým občianstvom</t>
    </r>
  </si>
  <si>
    <t>počet uchádzačov o štúdium v príslušnom akademickom roku so slovenským občianstvom</t>
  </si>
  <si>
    <t>počet ponúkaných študijných programov v 1. a 2. spojenom stupni vzdelávania</t>
  </si>
  <si>
    <t xml:space="preserve"> KT(SK), KT(KE)</t>
  </si>
  <si>
    <t>Ak. rok 2023/2024</t>
  </si>
  <si>
    <t xml:space="preserve">počet prijatých uchádzačov z iných vysokých škôl v 3. stupni vzdelávania </t>
  </si>
  <si>
    <t xml:space="preserve">počet uchádzačov o štúdium v príslušnom akademickom roku so slovenským občianstvom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</si>
</sst>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F45C7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AE78D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10" fontId="1" fillId="0" borderId="1" xfId="2" applyNumberFormat="1" applyFont="1" applyBorder="1"/>
    <xf numFmtId="1" fontId="1" fillId="0" borderId="1" xfId="2" applyNumberFormat="1" applyFont="1" applyFill="1" applyBorder="1"/>
    <xf numFmtId="10" fontId="0" fillId="0" borderId="1" xfId="0" applyNumberFormat="1" applyBorder="1"/>
    <xf numFmtId="10" fontId="0" fillId="0" borderId="0" xfId="0" applyNumberFormat="1"/>
    <xf numFmtId="2" fontId="0" fillId="0" borderId="0" xfId="2" applyNumberFormat="1" applyFont="1"/>
    <xf numFmtId="0" fontId="0" fillId="3" borderId="1" xfId="0" applyFill="1" applyBorder="1"/>
    <xf numFmtId="10" fontId="1" fillId="0" borderId="0" xfId="2" applyNumberFormat="1" applyFont="1" applyFill="1" applyBorder="1"/>
    <xf numFmtId="1" fontId="1" fillId="3" borderId="1" xfId="1" applyNumberFormat="1" applyFont="1" applyFill="1" applyBorder="1"/>
    <xf numFmtId="1" fontId="1" fillId="3" borderId="1" xfId="2" applyNumberFormat="1" applyFont="1" applyFill="1" applyBorder="1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3" borderId="3" xfId="3" applyFill="1" applyBorder="1"/>
    <xf numFmtId="0" fontId="3" fillId="3" borderId="2" xfId="3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3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3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4" borderId="1" xfId="0" applyFill="1" applyBorder="1"/>
    <xf numFmtId="0" fontId="2" fillId="5" borderId="0" xfId="0" applyFont="1" applyFill="1"/>
    <xf numFmtId="0" fontId="0" fillId="5" borderId="5" xfId="0" applyFill="1" applyBorder="1"/>
    <xf numFmtId="0" fontId="0" fillId="5" borderId="6" xfId="0" applyFill="1" applyBorder="1"/>
    <xf numFmtId="0" fontId="5" fillId="5" borderId="0" xfId="0" applyFont="1" applyFill="1"/>
    <xf numFmtId="0" fontId="0" fillId="4" borderId="7" xfId="0" applyFill="1" applyBorder="1"/>
    <xf numFmtId="0" fontId="4" fillId="3" borderId="4" xfId="3" applyFont="1" applyFill="1" applyBorder="1" applyAlignment="1">
      <alignment wrapText="1"/>
    </xf>
    <xf numFmtId="0" fontId="4" fillId="3" borderId="1" xfId="3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4" xfId="3" applyFont="1" applyFill="1" applyBorder="1"/>
    <xf numFmtId="0" fontId="3" fillId="3" borderId="3" xfId="3" applyFill="1" applyBorder="1" applyAlignment="1">
      <alignment wrapText="1"/>
    </xf>
    <xf numFmtId="0" fontId="3" fillId="3" borderId="4" xfId="3" applyFill="1" applyBorder="1"/>
    <xf numFmtId="0" fontId="4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6" borderId="7" xfId="0" applyFill="1" applyBorder="1"/>
    <xf numFmtId="0" fontId="0" fillId="6" borderId="0" xfId="0" applyFill="1"/>
    <xf numFmtId="0" fontId="6" fillId="0" borderId="0" xfId="0" applyFont="1"/>
    <xf numFmtId="0" fontId="9" fillId="3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7" fillId="4" borderId="0" xfId="0" applyFont="1" applyFill="1"/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0" fillId="9" borderId="0" xfId="0" applyFill="1"/>
    <xf numFmtId="0" fontId="0" fillId="9" borderId="1" xfId="0" applyFill="1" applyBorder="1"/>
    <xf numFmtId="0" fontId="0" fillId="9" borderId="7" xfId="0" applyFill="1" applyBorder="1"/>
    <xf numFmtId="0" fontId="8" fillId="0" borderId="0" xfId="0" applyFont="1"/>
    <xf numFmtId="1" fontId="8" fillId="8" borderId="1" xfId="0" applyNumberFormat="1" applyFont="1" applyFill="1" applyBorder="1"/>
    <xf numFmtId="0" fontId="8" fillId="8" borderId="2" xfId="0" applyFont="1" applyFill="1" applyBorder="1"/>
    <xf numFmtId="0" fontId="0" fillId="5" borderId="1" xfId="0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" xfId="0" applyFont="1" applyFill="1" applyBorder="1" applyAlignment="1">
      <alignment vertical="center"/>
    </xf>
    <xf numFmtId="0" fontId="9" fillId="0" borderId="0" xfId="0" applyFont="1"/>
    <xf numFmtId="0" fontId="0" fillId="5" borderId="0" xfId="0" applyFill="1"/>
    <xf numFmtId="0" fontId="9" fillId="5" borderId="0" xfId="0" applyFont="1" applyFill="1"/>
    <xf numFmtId="0" fontId="5" fillId="0" borderId="0" xfId="0" applyFont="1"/>
    <xf numFmtId="0" fontId="12" fillId="3" borderId="1" xfId="0" applyFont="1" applyFill="1" applyBorder="1" applyAlignment="1">
      <alignment horizontal="center"/>
    </xf>
    <xf numFmtId="0" fontId="11" fillId="0" borderId="1" xfId="0" applyFont="1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1" fillId="0" borderId="0" xfId="0" applyFont="1"/>
    <xf numFmtId="0" fontId="13" fillId="0" borderId="1" xfId="0" applyFont="1" applyBorder="1"/>
    <xf numFmtId="0" fontId="14" fillId="0" borderId="0" xfId="0" applyFont="1" applyAlignment="1">
      <alignment horizontal="center"/>
    </xf>
    <xf numFmtId="0" fontId="11" fillId="3" borderId="1" xfId="0" applyFont="1" applyFill="1" applyBorder="1"/>
    <xf numFmtId="0" fontId="9" fillId="3" borderId="1" xfId="0" applyFont="1" applyFill="1" applyBorder="1"/>
    <xf numFmtId="1" fontId="9" fillId="3" borderId="1" xfId="2" applyNumberFormat="1" applyFont="1" applyFill="1" applyBorder="1"/>
    <xf numFmtId="0" fontId="9" fillId="0" borderId="1" xfId="0" applyFont="1" applyBorder="1"/>
    <xf numFmtId="0" fontId="0" fillId="0" borderId="1" xfId="0" applyBorder="1" applyAlignment="1">
      <alignment horizontal="center" vertical="center"/>
    </xf>
  </cellXfs>
  <cellStyles count="4">
    <cellStyle name="Čiarka" xfId="1" builtinId="3"/>
    <cellStyle name="Normálna" xfId="0" builtinId="0"/>
    <cellStyle name="Normálne 2" xfId="3" xr:uid="{00000000-0005-0000-0000-000002000000}"/>
    <cellStyle name="Percentá" xfId="2" builtinId="5"/>
  </cellStyles>
  <dxfs count="0"/>
  <tableStyles count="0" defaultTableStyle="TableStyleMedium2" defaultPivotStyle="PivotStyleLight16"/>
  <colors>
    <mruColors>
      <color rgb="FFBD92DE"/>
      <color rgb="FF8F45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18"/>
  <sheetViews>
    <sheetView workbookViewId="0">
      <selection activeCell="G13" sqref="G13"/>
    </sheetView>
  </sheetViews>
  <sheetFormatPr defaultColWidth="8.88671875" defaultRowHeight="14.4" x14ac:dyDescent="0.3"/>
  <sheetData>
    <row r="1" spans="1:4" x14ac:dyDescent="0.3">
      <c r="A1" t="s">
        <v>0</v>
      </c>
    </row>
    <row r="2" spans="1:4" x14ac:dyDescent="0.3">
      <c r="A2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67</v>
      </c>
    </row>
    <row r="6" spans="1:4" x14ac:dyDescent="0.3">
      <c r="A6" t="s">
        <v>4</v>
      </c>
    </row>
    <row r="7" spans="1:4" x14ac:dyDescent="0.3">
      <c r="A7" t="s">
        <v>5</v>
      </c>
    </row>
    <row r="8" spans="1:4" x14ac:dyDescent="0.3">
      <c r="A8" t="s">
        <v>6</v>
      </c>
    </row>
    <row r="10" spans="1:4" x14ac:dyDescent="0.3">
      <c r="A10" t="s">
        <v>7</v>
      </c>
    </row>
    <row r="11" spans="1:4" x14ac:dyDescent="0.3">
      <c r="A11" t="s">
        <v>8</v>
      </c>
      <c r="D11" t="s">
        <v>5</v>
      </c>
    </row>
    <row r="12" spans="1:4" x14ac:dyDescent="0.3">
      <c r="A12" t="s">
        <v>9</v>
      </c>
      <c r="D12" t="s">
        <v>6</v>
      </c>
    </row>
    <row r="13" spans="1:4" x14ac:dyDescent="0.3">
      <c r="A13" t="s">
        <v>10</v>
      </c>
    </row>
    <row r="16" spans="1:4" x14ac:dyDescent="0.3">
      <c r="A16" t="s">
        <v>11</v>
      </c>
    </row>
    <row r="17" spans="1:1" x14ac:dyDescent="0.3">
      <c r="A17" t="s">
        <v>12</v>
      </c>
    </row>
    <row r="18" spans="1:1" x14ac:dyDescent="0.3">
      <c r="A18" t="s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8F45C7"/>
  </sheetPr>
  <dimension ref="A1:G12"/>
  <sheetViews>
    <sheetView workbookViewId="0">
      <selection activeCell="C10" sqref="C10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1:7" x14ac:dyDescent="0.3">
      <c r="C1" t="s">
        <v>102</v>
      </c>
    </row>
    <row r="2" spans="1:7" x14ac:dyDescent="0.3">
      <c r="A2" s="63"/>
      <c r="B2" s="29" t="s">
        <v>51</v>
      </c>
      <c r="C2" s="29"/>
      <c r="D2" s="29"/>
      <c r="E2" s="29"/>
      <c r="F2" s="29"/>
    </row>
    <row r="3" spans="1:7" s="62" customFormat="1" x14ac:dyDescent="0.3">
      <c r="A3" s="64"/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1:7" x14ac:dyDescent="0.3">
      <c r="B4" s="50">
        <v>24955</v>
      </c>
      <c r="C4" t="s">
        <v>69</v>
      </c>
      <c r="D4" s="6" t="s">
        <v>74</v>
      </c>
      <c r="E4" t="s">
        <v>12</v>
      </c>
      <c r="F4" t="s">
        <v>73</v>
      </c>
    </row>
    <row r="5" spans="1:7" x14ac:dyDescent="0.3">
      <c r="B5" s="52" t="s">
        <v>17</v>
      </c>
      <c r="C5" s="2" t="s">
        <v>109</v>
      </c>
      <c r="D5" s="10">
        <v>46</v>
      </c>
    </row>
    <row r="6" spans="1:7" x14ac:dyDescent="0.3">
      <c r="B6" s="52" t="s">
        <v>18</v>
      </c>
      <c r="C6" s="2" t="s">
        <v>41</v>
      </c>
      <c r="D6" s="8">
        <v>0</v>
      </c>
    </row>
    <row r="7" spans="1:7" x14ac:dyDescent="0.3">
      <c r="B7" s="53" t="s">
        <v>19</v>
      </c>
      <c r="C7" s="2" t="s">
        <v>42</v>
      </c>
      <c r="D7" s="8">
        <v>39</v>
      </c>
    </row>
    <row r="8" spans="1:7" x14ac:dyDescent="0.3">
      <c r="B8" s="52" t="s">
        <v>43</v>
      </c>
      <c r="C8" s="2" t="s">
        <v>44</v>
      </c>
      <c r="D8" s="3">
        <f>D7/(D5+D6)</f>
        <v>0.84782608695652173</v>
      </c>
      <c r="E8" s="9"/>
      <c r="F8" s="9"/>
      <c r="G8" s="9"/>
    </row>
    <row r="9" spans="1:7" x14ac:dyDescent="0.3">
      <c r="B9" s="51"/>
      <c r="C9" s="2" t="s">
        <v>90</v>
      </c>
      <c r="D9" s="11">
        <v>45</v>
      </c>
      <c r="E9" s="9"/>
      <c r="F9" s="9"/>
      <c r="G9" s="9"/>
    </row>
    <row r="10" spans="1:7" x14ac:dyDescent="0.3">
      <c r="B10" s="52" t="s">
        <v>45</v>
      </c>
      <c r="C10" s="71"/>
      <c r="D10" s="11"/>
    </row>
    <row r="11" spans="1:7" x14ac:dyDescent="0.3">
      <c r="B11" s="52" t="s">
        <v>47</v>
      </c>
      <c r="C11" s="71"/>
      <c r="D11" s="3">
        <f>D10/D9</f>
        <v>0</v>
      </c>
    </row>
    <row r="12" spans="1:7" x14ac:dyDescent="0.3">
      <c r="D12" s="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8F45C7"/>
  </sheetPr>
  <dimension ref="B1:G12"/>
  <sheetViews>
    <sheetView workbookViewId="0">
      <selection activeCell="C9" sqref="C9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29" t="s">
        <v>51</v>
      </c>
      <c r="C2" s="29"/>
      <c r="D2" s="29"/>
      <c r="E2" s="29"/>
      <c r="F2" s="29"/>
    </row>
    <row r="3" spans="2:7" s="62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 s="50">
        <v>24957</v>
      </c>
      <c r="C4" t="s">
        <v>69</v>
      </c>
      <c r="D4" s="6" t="s">
        <v>2</v>
      </c>
      <c r="E4" t="s">
        <v>12</v>
      </c>
      <c r="F4" t="s">
        <v>73</v>
      </c>
    </row>
    <row r="5" spans="2:7" x14ac:dyDescent="0.3">
      <c r="B5" s="52" t="s">
        <v>17</v>
      </c>
      <c r="C5" s="2" t="s">
        <v>109</v>
      </c>
      <c r="D5" s="10">
        <v>46</v>
      </c>
    </row>
    <row r="6" spans="2:7" x14ac:dyDescent="0.3">
      <c r="B6" s="52" t="s">
        <v>18</v>
      </c>
      <c r="C6" s="2" t="s">
        <v>41</v>
      </c>
      <c r="D6" s="8">
        <v>0</v>
      </c>
    </row>
    <row r="7" spans="2:7" x14ac:dyDescent="0.3">
      <c r="B7" s="53" t="s">
        <v>19</v>
      </c>
      <c r="C7" s="2" t="s">
        <v>42</v>
      </c>
      <c r="D7" s="8">
        <v>42</v>
      </c>
    </row>
    <row r="8" spans="2:7" x14ac:dyDescent="0.3">
      <c r="B8" s="52" t="s">
        <v>43</v>
      </c>
      <c r="C8" s="2" t="s">
        <v>44</v>
      </c>
      <c r="D8" s="3">
        <f>D7/(D5+D6)</f>
        <v>0.91304347826086951</v>
      </c>
      <c r="E8" s="9"/>
      <c r="F8" s="9"/>
      <c r="G8" s="9"/>
    </row>
    <row r="9" spans="2:7" x14ac:dyDescent="0.3">
      <c r="B9" s="51"/>
      <c r="C9" s="2" t="s">
        <v>89</v>
      </c>
      <c r="D9" s="11">
        <v>45</v>
      </c>
      <c r="E9" s="9"/>
      <c r="F9" s="9"/>
      <c r="G9" s="9"/>
    </row>
    <row r="10" spans="2:7" x14ac:dyDescent="0.3">
      <c r="B10" s="52" t="s">
        <v>45</v>
      </c>
      <c r="C10" s="2" t="s">
        <v>84</v>
      </c>
      <c r="D10" s="11">
        <v>1</v>
      </c>
    </row>
    <row r="11" spans="2:7" x14ac:dyDescent="0.3">
      <c r="B11" s="52" t="s">
        <v>47</v>
      </c>
      <c r="C11" s="2" t="s">
        <v>96</v>
      </c>
      <c r="D11" s="3">
        <f>D10/D9</f>
        <v>2.2222222222222223E-2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8F45C7"/>
  </sheetPr>
  <dimension ref="B1:G12"/>
  <sheetViews>
    <sheetView workbookViewId="0">
      <selection activeCell="C9" sqref="C9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29" t="s">
        <v>51</v>
      </c>
      <c r="C2" s="29"/>
      <c r="D2" s="29"/>
      <c r="E2" s="29"/>
      <c r="F2" s="29"/>
    </row>
    <row r="3" spans="2:7" s="62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 s="49">
        <v>183491</v>
      </c>
      <c r="C4" t="s">
        <v>60</v>
      </c>
      <c r="D4" s="6" t="s">
        <v>1</v>
      </c>
      <c r="E4" t="s">
        <v>12</v>
      </c>
      <c r="F4" t="s">
        <v>73</v>
      </c>
    </row>
    <row r="5" spans="2:7" x14ac:dyDescent="0.3">
      <c r="B5" s="52" t="s">
        <v>17</v>
      </c>
      <c r="C5" s="2" t="s">
        <v>109</v>
      </c>
      <c r="D5" s="55">
        <v>47</v>
      </c>
    </row>
    <row r="6" spans="2:7" x14ac:dyDescent="0.3">
      <c r="B6" s="52" t="s">
        <v>18</v>
      </c>
      <c r="C6" s="2" t="s">
        <v>41</v>
      </c>
      <c r="D6" s="56">
        <v>0</v>
      </c>
    </row>
    <row r="7" spans="2:7" x14ac:dyDescent="0.3">
      <c r="B7" s="53" t="s">
        <v>19</v>
      </c>
      <c r="C7" s="2" t="s">
        <v>42</v>
      </c>
      <c r="D7" s="56">
        <v>44</v>
      </c>
    </row>
    <row r="8" spans="2:7" x14ac:dyDescent="0.3">
      <c r="B8" s="52" t="s">
        <v>43</v>
      </c>
      <c r="C8" s="2" t="s">
        <v>44</v>
      </c>
      <c r="D8" s="3">
        <f>D7/(D5+D6)</f>
        <v>0.93617021276595747</v>
      </c>
      <c r="E8" s="9"/>
      <c r="F8" s="9"/>
      <c r="G8" s="9"/>
    </row>
    <row r="9" spans="2:7" x14ac:dyDescent="0.3">
      <c r="B9" s="51"/>
      <c r="C9" s="2" t="s">
        <v>88</v>
      </c>
      <c r="D9" s="11">
        <v>45</v>
      </c>
      <c r="E9" s="9"/>
      <c r="F9" s="9"/>
      <c r="G9" s="9"/>
    </row>
    <row r="10" spans="2:7" x14ac:dyDescent="0.3">
      <c r="B10" s="52" t="s">
        <v>45</v>
      </c>
      <c r="C10" s="71"/>
      <c r="D10" s="11"/>
    </row>
    <row r="11" spans="2:7" x14ac:dyDescent="0.3">
      <c r="B11" s="52" t="s">
        <v>47</v>
      </c>
      <c r="C11" s="71"/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8F45C7"/>
  </sheetPr>
  <dimension ref="B1:G12"/>
  <sheetViews>
    <sheetView workbookViewId="0">
      <selection activeCell="C14" sqref="C14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29" t="s">
        <v>51</v>
      </c>
      <c r="C2" s="29"/>
      <c r="D2" s="29"/>
      <c r="E2" s="29"/>
      <c r="F2" s="29"/>
    </row>
    <row r="3" spans="2:7" s="62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 s="49">
        <v>183492</v>
      </c>
      <c r="C4" s="54" t="s">
        <v>60</v>
      </c>
      <c r="D4" s="6" t="s">
        <v>2</v>
      </c>
      <c r="E4" t="s">
        <v>12</v>
      </c>
      <c r="F4" t="s">
        <v>73</v>
      </c>
    </row>
    <row r="5" spans="2:7" x14ac:dyDescent="0.3">
      <c r="B5" s="52" t="s">
        <v>17</v>
      </c>
      <c r="C5" s="2" t="s">
        <v>109</v>
      </c>
      <c r="D5" s="10">
        <v>32</v>
      </c>
    </row>
    <row r="6" spans="2:7" x14ac:dyDescent="0.3">
      <c r="B6" s="52" t="s">
        <v>18</v>
      </c>
      <c r="C6" s="2" t="s">
        <v>41</v>
      </c>
      <c r="D6" s="8">
        <v>4</v>
      </c>
    </row>
    <row r="7" spans="2:7" x14ac:dyDescent="0.3">
      <c r="B7" s="53" t="s">
        <v>19</v>
      </c>
      <c r="C7" s="2" t="s">
        <v>42</v>
      </c>
      <c r="D7" s="8">
        <v>30</v>
      </c>
    </row>
    <row r="8" spans="2:7" x14ac:dyDescent="0.3">
      <c r="B8" s="52" t="s">
        <v>43</v>
      </c>
      <c r="C8" s="2" t="s">
        <v>44</v>
      </c>
      <c r="D8" s="3">
        <f>D7/(D5+D6)</f>
        <v>0.83333333333333337</v>
      </c>
      <c r="E8" s="9"/>
      <c r="F8" s="9"/>
      <c r="G8" s="9"/>
    </row>
    <row r="9" spans="2:7" x14ac:dyDescent="0.3">
      <c r="B9" s="51"/>
      <c r="C9" s="2" t="s">
        <v>89</v>
      </c>
      <c r="D9" s="11">
        <v>32</v>
      </c>
      <c r="E9" s="9"/>
      <c r="F9" s="9"/>
      <c r="G9" s="9"/>
    </row>
    <row r="10" spans="2:7" x14ac:dyDescent="0.3">
      <c r="B10" s="52" t="s">
        <v>45</v>
      </c>
      <c r="C10" s="2" t="s">
        <v>84</v>
      </c>
      <c r="D10" s="11">
        <v>0</v>
      </c>
    </row>
    <row r="11" spans="2:7" x14ac:dyDescent="0.3">
      <c r="B11" s="52" t="s">
        <v>47</v>
      </c>
      <c r="C11" s="2" t="s">
        <v>86</v>
      </c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8F45C7"/>
  </sheetPr>
  <dimension ref="B1:G12"/>
  <sheetViews>
    <sheetView workbookViewId="0">
      <selection activeCell="C5" sqref="C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s="65" customFormat="1" x14ac:dyDescent="0.3">
      <c r="B2" s="32" t="s">
        <v>51</v>
      </c>
      <c r="C2" s="32"/>
      <c r="D2" s="32"/>
      <c r="E2" s="32"/>
      <c r="F2" s="32"/>
    </row>
    <row r="3" spans="2:7" s="65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>
        <v>103837</v>
      </c>
      <c r="C4" t="s">
        <v>65</v>
      </c>
      <c r="D4" s="6" t="s">
        <v>3</v>
      </c>
      <c r="E4" t="s">
        <v>12</v>
      </c>
      <c r="F4" t="s">
        <v>81</v>
      </c>
    </row>
    <row r="5" spans="2:7" x14ac:dyDescent="0.3">
      <c r="B5" s="42" t="s">
        <v>17</v>
      </c>
      <c r="C5" s="2" t="s">
        <v>109</v>
      </c>
      <c r="D5" s="10">
        <v>3</v>
      </c>
    </row>
    <row r="6" spans="2:7" x14ac:dyDescent="0.3">
      <c r="B6" s="42" t="s">
        <v>18</v>
      </c>
      <c r="C6" s="2" t="s">
        <v>41</v>
      </c>
      <c r="D6" s="8">
        <v>2</v>
      </c>
    </row>
    <row r="7" spans="2:7" x14ac:dyDescent="0.3">
      <c r="B7" s="43" t="s">
        <v>19</v>
      </c>
      <c r="C7" s="2" t="s">
        <v>42</v>
      </c>
      <c r="D7" s="8">
        <v>3</v>
      </c>
    </row>
    <row r="8" spans="2:7" x14ac:dyDescent="0.3">
      <c r="B8" s="42" t="s">
        <v>43</v>
      </c>
      <c r="C8" s="2" t="s">
        <v>44</v>
      </c>
      <c r="D8" s="3">
        <f>D7/(D5+D6)</f>
        <v>0.6</v>
      </c>
      <c r="E8" s="9"/>
      <c r="F8" s="9"/>
      <c r="G8" s="9"/>
    </row>
    <row r="9" spans="2:7" x14ac:dyDescent="0.3">
      <c r="B9" s="44"/>
      <c r="C9" s="2" t="s">
        <v>91</v>
      </c>
      <c r="D9" s="11">
        <v>3</v>
      </c>
      <c r="E9" s="9"/>
      <c r="F9" s="9"/>
      <c r="G9" s="9"/>
    </row>
    <row r="10" spans="2:7" x14ac:dyDescent="0.3">
      <c r="B10" s="42" t="s">
        <v>45</v>
      </c>
      <c r="C10" s="2" t="s">
        <v>92</v>
      </c>
      <c r="D10" s="11">
        <v>0</v>
      </c>
    </row>
    <row r="11" spans="2:7" x14ac:dyDescent="0.3">
      <c r="B11" s="42" t="s">
        <v>47</v>
      </c>
      <c r="C11" s="2" t="s">
        <v>93</v>
      </c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8F45C7"/>
  </sheetPr>
  <dimension ref="B1:G12"/>
  <sheetViews>
    <sheetView workbookViewId="0">
      <selection activeCell="C5" sqref="C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32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>
        <v>108048</v>
      </c>
      <c r="C4" t="s">
        <v>65</v>
      </c>
      <c r="D4" s="6" t="s">
        <v>3</v>
      </c>
      <c r="E4" t="s">
        <v>13</v>
      </c>
      <c r="F4" t="s">
        <v>81</v>
      </c>
    </row>
    <row r="5" spans="2:7" x14ac:dyDescent="0.3">
      <c r="B5" s="42" t="s">
        <v>17</v>
      </c>
      <c r="C5" s="2" t="s">
        <v>104</v>
      </c>
      <c r="D5" s="10">
        <v>0</v>
      </c>
    </row>
    <row r="6" spans="2:7" x14ac:dyDescent="0.3">
      <c r="B6" s="42" t="s">
        <v>18</v>
      </c>
      <c r="C6" s="2" t="s">
        <v>41</v>
      </c>
      <c r="D6" s="8">
        <v>1</v>
      </c>
    </row>
    <row r="7" spans="2:7" x14ac:dyDescent="0.3">
      <c r="B7" s="43" t="s">
        <v>19</v>
      </c>
      <c r="C7" s="2" t="s">
        <v>42</v>
      </c>
      <c r="D7" s="8">
        <v>1</v>
      </c>
    </row>
    <row r="8" spans="2:7" x14ac:dyDescent="0.3">
      <c r="B8" s="42" t="s">
        <v>43</v>
      </c>
      <c r="C8" s="2" t="s">
        <v>44</v>
      </c>
      <c r="D8" s="3">
        <f>D7/(D5+D6)</f>
        <v>1</v>
      </c>
      <c r="E8" s="9"/>
      <c r="F8" s="9"/>
      <c r="G8" s="9"/>
    </row>
    <row r="9" spans="2:7" x14ac:dyDescent="0.3">
      <c r="B9" s="44"/>
      <c r="C9" s="2" t="s">
        <v>91</v>
      </c>
      <c r="D9" s="11">
        <v>1</v>
      </c>
      <c r="E9" s="9"/>
      <c r="F9" s="9"/>
      <c r="G9" s="9"/>
    </row>
    <row r="10" spans="2:7" x14ac:dyDescent="0.3">
      <c r="B10" s="42" t="s">
        <v>45</v>
      </c>
      <c r="C10" s="2" t="s">
        <v>108</v>
      </c>
      <c r="D10" s="11">
        <v>0</v>
      </c>
    </row>
    <row r="11" spans="2:7" x14ac:dyDescent="0.3">
      <c r="B11" s="42" t="s">
        <v>47</v>
      </c>
      <c r="C11" s="2" t="s">
        <v>93</v>
      </c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8F45C7"/>
  </sheetPr>
  <dimension ref="B1:G12"/>
  <sheetViews>
    <sheetView workbookViewId="0">
      <selection activeCell="C11" sqref="C11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29" t="s">
        <v>51</v>
      </c>
      <c r="C2" s="29"/>
      <c r="D2" s="29"/>
      <c r="E2" s="29"/>
      <c r="F2" s="29"/>
    </row>
    <row r="3" spans="2:7" s="62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>
        <v>103833</v>
      </c>
      <c r="C4" t="s">
        <v>58</v>
      </c>
      <c r="D4" s="6" t="s">
        <v>3</v>
      </c>
      <c r="E4" t="s">
        <v>12</v>
      </c>
      <c r="F4" t="s">
        <v>81</v>
      </c>
    </row>
    <row r="5" spans="2:7" x14ac:dyDescent="0.3">
      <c r="B5" s="42" t="s">
        <v>17</v>
      </c>
      <c r="C5" s="2" t="s">
        <v>104</v>
      </c>
      <c r="D5" s="10">
        <v>3</v>
      </c>
    </row>
    <row r="6" spans="2:7" x14ac:dyDescent="0.3">
      <c r="B6" s="42" t="s">
        <v>18</v>
      </c>
      <c r="C6" s="2" t="s">
        <v>41</v>
      </c>
      <c r="D6" s="8">
        <v>0</v>
      </c>
    </row>
    <row r="7" spans="2:7" x14ac:dyDescent="0.3">
      <c r="B7" s="43" t="s">
        <v>19</v>
      </c>
      <c r="C7" s="2" t="s">
        <v>42</v>
      </c>
      <c r="D7" s="8">
        <v>2</v>
      </c>
    </row>
    <row r="8" spans="2:7" x14ac:dyDescent="0.3">
      <c r="B8" s="42" t="s">
        <v>43</v>
      </c>
      <c r="C8" s="2" t="s">
        <v>44</v>
      </c>
      <c r="D8" s="3">
        <f>D7/(D5+D6)</f>
        <v>0.66666666666666663</v>
      </c>
      <c r="E8" s="9"/>
      <c r="F8" s="9"/>
      <c r="G8" s="9"/>
    </row>
    <row r="9" spans="2:7" x14ac:dyDescent="0.3">
      <c r="B9" s="44"/>
      <c r="C9" s="2" t="s">
        <v>91</v>
      </c>
      <c r="D9" s="11">
        <v>2</v>
      </c>
      <c r="E9" s="9"/>
      <c r="F9" s="9"/>
      <c r="G9" s="9"/>
    </row>
    <row r="10" spans="2:7" x14ac:dyDescent="0.3">
      <c r="B10" s="42" t="s">
        <v>45</v>
      </c>
      <c r="C10" s="2" t="s">
        <v>92</v>
      </c>
      <c r="D10" s="11">
        <v>0</v>
      </c>
    </row>
    <row r="11" spans="2:7" x14ac:dyDescent="0.3">
      <c r="B11" s="42" t="s">
        <v>47</v>
      </c>
      <c r="C11" s="2" t="s">
        <v>93</v>
      </c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8F45C7"/>
  </sheetPr>
  <dimension ref="B1:G12"/>
  <sheetViews>
    <sheetView workbookViewId="0">
      <selection activeCell="C5" sqref="C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32"/>
    </row>
    <row r="3" spans="2:7" s="45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>
        <v>103760</v>
      </c>
      <c r="C4" t="s">
        <v>58</v>
      </c>
      <c r="D4" s="6" t="s">
        <v>3</v>
      </c>
      <c r="E4" t="s">
        <v>13</v>
      </c>
      <c r="F4" t="s">
        <v>81</v>
      </c>
    </row>
    <row r="5" spans="2:7" x14ac:dyDescent="0.3">
      <c r="B5" s="42" t="s">
        <v>17</v>
      </c>
      <c r="C5" s="2" t="s">
        <v>104</v>
      </c>
      <c r="D5" s="10">
        <v>6</v>
      </c>
    </row>
    <row r="6" spans="2:7" x14ac:dyDescent="0.3">
      <c r="B6" s="42" t="s">
        <v>18</v>
      </c>
      <c r="C6" s="2" t="s">
        <v>41</v>
      </c>
      <c r="D6" s="8">
        <v>0</v>
      </c>
    </row>
    <row r="7" spans="2:7" x14ac:dyDescent="0.3">
      <c r="B7" s="43" t="s">
        <v>19</v>
      </c>
      <c r="C7" s="2" t="s">
        <v>42</v>
      </c>
      <c r="D7" s="8">
        <v>5</v>
      </c>
    </row>
    <row r="8" spans="2:7" x14ac:dyDescent="0.3">
      <c r="B8" s="42" t="s">
        <v>43</v>
      </c>
      <c r="C8" s="2" t="s">
        <v>44</v>
      </c>
      <c r="D8" s="3">
        <f>D7/(D5+D6)</f>
        <v>0.83333333333333337</v>
      </c>
      <c r="E8" s="9"/>
      <c r="F8" s="9"/>
      <c r="G8" s="9"/>
    </row>
    <row r="9" spans="2:7" x14ac:dyDescent="0.3">
      <c r="B9" s="44"/>
      <c r="C9" s="2" t="s">
        <v>94</v>
      </c>
      <c r="D9" s="11">
        <v>6</v>
      </c>
      <c r="E9" s="9"/>
      <c r="F9" s="9"/>
      <c r="G9" s="9"/>
    </row>
    <row r="10" spans="2:7" x14ac:dyDescent="0.3">
      <c r="B10" s="42" t="s">
        <v>45</v>
      </c>
      <c r="C10" s="2" t="s">
        <v>92</v>
      </c>
      <c r="D10" s="11">
        <v>1</v>
      </c>
    </row>
    <row r="11" spans="2:7" x14ac:dyDescent="0.3">
      <c r="B11" s="42" t="s">
        <v>47</v>
      </c>
      <c r="C11" s="2" t="s">
        <v>93</v>
      </c>
      <c r="D11" s="3">
        <f>D10/D9</f>
        <v>0.16666666666666666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8F45C7"/>
  </sheetPr>
  <dimension ref="B1:G12"/>
  <sheetViews>
    <sheetView workbookViewId="0">
      <selection activeCell="C8" sqref="C8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82</v>
      </c>
    </row>
    <row r="2" spans="2:7" x14ac:dyDescent="0.3">
      <c r="B2" s="29" t="s">
        <v>51</v>
      </c>
      <c r="C2" s="29"/>
      <c r="D2" s="29"/>
      <c r="E2" s="29"/>
      <c r="F2" s="29"/>
    </row>
    <row r="3" spans="2:7" s="62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 s="50">
        <v>183470</v>
      </c>
      <c r="C4" s="54" t="s">
        <v>60</v>
      </c>
      <c r="D4" s="6" t="s">
        <v>1</v>
      </c>
      <c r="E4" t="s">
        <v>12</v>
      </c>
      <c r="F4" t="s">
        <v>73</v>
      </c>
    </row>
    <row r="5" spans="2:7" x14ac:dyDescent="0.3">
      <c r="B5" s="52" t="s">
        <v>17</v>
      </c>
      <c r="C5" s="2" t="s">
        <v>104</v>
      </c>
      <c r="D5" s="10">
        <v>0</v>
      </c>
    </row>
    <row r="6" spans="2:7" x14ac:dyDescent="0.3">
      <c r="B6" s="52" t="s">
        <v>18</v>
      </c>
      <c r="C6" s="2" t="s">
        <v>41</v>
      </c>
      <c r="D6" s="8">
        <v>0</v>
      </c>
    </row>
    <row r="7" spans="2:7" x14ac:dyDescent="0.3">
      <c r="B7" s="53" t="s">
        <v>19</v>
      </c>
      <c r="C7" s="2" t="s">
        <v>42</v>
      </c>
      <c r="D7" s="8">
        <v>0</v>
      </c>
    </row>
    <row r="8" spans="2:7" x14ac:dyDescent="0.3">
      <c r="B8" s="52" t="s">
        <v>43</v>
      </c>
      <c r="C8" s="2" t="s">
        <v>44</v>
      </c>
      <c r="D8" s="3" t="e">
        <f>D7/(D5+D6)</f>
        <v>#DIV/0!</v>
      </c>
      <c r="E8" s="9"/>
      <c r="F8" s="9"/>
      <c r="G8" s="9"/>
    </row>
    <row r="9" spans="2:7" x14ac:dyDescent="0.3">
      <c r="B9" s="51"/>
      <c r="C9" s="2" t="s">
        <v>52</v>
      </c>
      <c r="D9" s="11"/>
      <c r="E9" s="9"/>
      <c r="F9" s="9"/>
      <c r="G9" s="9"/>
    </row>
    <row r="10" spans="2:7" x14ac:dyDescent="0.3">
      <c r="B10" s="52" t="s">
        <v>45</v>
      </c>
      <c r="C10" s="2" t="s">
        <v>46</v>
      </c>
      <c r="D10" s="11"/>
    </row>
    <row r="11" spans="2:7" x14ac:dyDescent="0.3">
      <c r="B11" s="52" t="s">
        <v>47</v>
      </c>
      <c r="C11" s="2" t="s">
        <v>48</v>
      </c>
      <c r="D11" s="3" t="e">
        <f>D10/D9</f>
        <v>#DIV/0!</v>
      </c>
    </row>
    <row r="12" spans="2:7" x14ac:dyDescent="0.3">
      <c r="D12" s="7"/>
      <c r="F12" s="12" t="s">
        <v>53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2"/>
  <sheetViews>
    <sheetView workbookViewId="0">
      <selection activeCell="C10" sqref="C10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29" t="s">
        <v>51</v>
      </c>
      <c r="C2" s="29"/>
      <c r="D2" s="29"/>
      <c r="E2" s="29"/>
      <c r="F2" s="29"/>
    </row>
    <row r="3" spans="2:7" s="62" customFormat="1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32" t="s">
        <v>80</v>
      </c>
    </row>
    <row r="4" spans="2:7" x14ac:dyDescent="0.3">
      <c r="B4" s="49">
        <v>183471</v>
      </c>
      <c r="C4" s="54" t="s">
        <v>60</v>
      </c>
      <c r="D4" s="6" t="s">
        <v>2</v>
      </c>
      <c r="E4" t="s">
        <v>13</v>
      </c>
      <c r="F4" t="s">
        <v>73</v>
      </c>
    </row>
    <row r="5" spans="2:7" x14ac:dyDescent="0.3">
      <c r="B5" s="52" t="s">
        <v>17</v>
      </c>
      <c r="C5" s="2" t="s">
        <v>104</v>
      </c>
      <c r="D5" s="10">
        <v>0</v>
      </c>
    </row>
    <row r="6" spans="2:7" x14ac:dyDescent="0.3">
      <c r="B6" s="52" t="s">
        <v>18</v>
      </c>
      <c r="C6" s="2" t="s">
        <v>41</v>
      </c>
      <c r="D6" s="8">
        <v>0</v>
      </c>
    </row>
    <row r="7" spans="2:7" x14ac:dyDescent="0.3">
      <c r="B7" s="53" t="s">
        <v>19</v>
      </c>
      <c r="C7" s="2" t="s">
        <v>42</v>
      </c>
      <c r="D7" s="8">
        <v>0</v>
      </c>
    </row>
    <row r="8" spans="2:7" x14ac:dyDescent="0.3">
      <c r="B8" s="52" t="s">
        <v>43</v>
      </c>
      <c r="C8" s="2" t="s">
        <v>44</v>
      </c>
      <c r="D8" s="3" t="e">
        <f>D7/(D5+D6)</f>
        <v>#DIV/0!</v>
      </c>
      <c r="E8" s="9"/>
      <c r="F8" s="9"/>
      <c r="G8" s="9"/>
    </row>
    <row r="9" spans="2:7" x14ac:dyDescent="0.3">
      <c r="B9" s="51"/>
      <c r="C9" s="2" t="s">
        <v>95</v>
      </c>
      <c r="D9" s="11">
        <v>0</v>
      </c>
      <c r="E9" s="9"/>
      <c r="F9" s="9"/>
      <c r="G9" s="9"/>
    </row>
    <row r="10" spans="2:7" x14ac:dyDescent="0.3">
      <c r="B10" s="52" t="s">
        <v>45</v>
      </c>
      <c r="C10" s="2" t="s">
        <v>84</v>
      </c>
      <c r="D10" s="11">
        <v>0</v>
      </c>
    </row>
    <row r="11" spans="2:7" x14ac:dyDescent="0.3">
      <c r="B11" s="52" t="s">
        <v>47</v>
      </c>
      <c r="C11" s="2" t="s">
        <v>48</v>
      </c>
      <c r="D11" s="3" t="e">
        <f>D10/D9</f>
        <v>#DIV/0!</v>
      </c>
    </row>
    <row r="12" spans="2:7" x14ac:dyDescent="0.3">
      <c r="D1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F45C7"/>
    <pageSetUpPr fitToPage="1"/>
  </sheetPr>
  <dimension ref="A1:N19"/>
  <sheetViews>
    <sheetView tabSelected="1" zoomScale="90" zoomScaleNormal="90" workbookViewId="0">
      <selection activeCell="K13" sqref="K13"/>
    </sheetView>
  </sheetViews>
  <sheetFormatPr defaultColWidth="8.88671875" defaultRowHeight="14.4" x14ac:dyDescent="0.3"/>
  <cols>
    <col min="1" max="1" width="4.44140625" style="13" customWidth="1"/>
    <col min="2" max="2" width="10.88671875" style="24" customWidth="1"/>
    <col min="3" max="3" width="32.5546875" style="13" customWidth="1"/>
    <col min="4" max="4" width="15.77734375" style="13" customWidth="1"/>
    <col min="5" max="5" width="14.44140625" style="13" customWidth="1"/>
    <col min="6" max="6" width="14.6640625" style="13" customWidth="1"/>
    <col min="7" max="7" width="15.109375" style="13" customWidth="1"/>
    <col min="8" max="8" width="14.5546875" style="13" customWidth="1"/>
    <col min="9" max="9" width="18" style="13" customWidth="1"/>
    <col min="10" max="11" width="16.5546875" style="13" customWidth="1"/>
    <col min="12" max="13" width="15.88671875" style="13" customWidth="1"/>
    <col min="14" max="14" width="20.109375" style="13" customWidth="1"/>
    <col min="15" max="16384" width="8.88671875" style="13"/>
  </cols>
  <sheetData>
    <row r="1" spans="1:14" s="58" customFormat="1" ht="40.200000000000003" customHeight="1" x14ac:dyDescent="0.3">
      <c r="B1" s="59"/>
      <c r="D1" s="60" t="s">
        <v>78</v>
      </c>
      <c r="E1" s="60"/>
      <c r="F1" s="60"/>
      <c r="G1" s="60"/>
      <c r="H1" s="60" t="s">
        <v>79</v>
      </c>
      <c r="I1" s="60"/>
      <c r="J1" s="60" t="s">
        <v>102</v>
      </c>
      <c r="K1" s="60"/>
      <c r="L1" s="60"/>
      <c r="M1" s="61"/>
      <c r="N1" s="60"/>
    </row>
    <row r="2" spans="1:14" x14ac:dyDescent="0.3">
      <c r="D2" s="25" t="s">
        <v>14</v>
      </c>
      <c r="H2" s="25" t="s">
        <v>15</v>
      </c>
      <c r="I2" s="25" t="s">
        <v>16</v>
      </c>
      <c r="J2" s="25" t="s">
        <v>17</v>
      </c>
      <c r="K2" s="25" t="s">
        <v>18</v>
      </c>
      <c r="M2" s="25" t="s">
        <v>19</v>
      </c>
      <c r="N2" s="25" t="s">
        <v>20</v>
      </c>
    </row>
    <row r="3" spans="1:14" s="14" customFormat="1" ht="118.2" customHeight="1" x14ac:dyDescent="0.3">
      <c r="B3" s="26" t="s">
        <v>98</v>
      </c>
      <c r="C3" s="27" t="s">
        <v>21</v>
      </c>
      <c r="D3" s="57" t="s">
        <v>75</v>
      </c>
      <c r="E3" s="27" t="s">
        <v>76</v>
      </c>
      <c r="F3" s="27" t="s">
        <v>22</v>
      </c>
      <c r="G3" s="27" t="s">
        <v>23</v>
      </c>
      <c r="H3" s="27" t="s">
        <v>24</v>
      </c>
      <c r="I3" s="57" t="s">
        <v>97</v>
      </c>
      <c r="J3" s="57" t="s">
        <v>103</v>
      </c>
      <c r="K3" s="27" t="s">
        <v>99</v>
      </c>
      <c r="L3" s="57" t="s">
        <v>100</v>
      </c>
      <c r="M3" s="57" t="s">
        <v>101</v>
      </c>
      <c r="N3" s="57" t="s">
        <v>77</v>
      </c>
    </row>
    <row r="4" spans="1:14" x14ac:dyDescent="0.3">
      <c r="A4" s="13">
        <v>1</v>
      </c>
      <c r="B4" s="46">
        <v>19557</v>
      </c>
      <c r="C4" s="40" t="s">
        <v>61</v>
      </c>
      <c r="D4" s="19" t="s">
        <v>67</v>
      </c>
      <c r="E4" s="19" t="s">
        <v>12</v>
      </c>
      <c r="F4" s="19" t="s">
        <v>8</v>
      </c>
      <c r="G4" s="20"/>
      <c r="H4" s="17" t="s">
        <v>6</v>
      </c>
      <c r="I4" s="21" t="s">
        <v>5</v>
      </c>
      <c r="J4" s="23">
        <v>13</v>
      </c>
      <c r="K4" s="23">
        <v>1</v>
      </c>
      <c r="L4" s="23">
        <v>12</v>
      </c>
      <c r="M4" s="23">
        <v>12</v>
      </c>
      <c r="N4" s="66"/>
    </row>
    <row r="5" spans="1:14" x14ac:dyDescent="0.3">
      <c r="A5" s="13">
        <v>2</v>
      </c>
      <c r="B5" s="47">
        <v>184552</v>
      </c>
      <c r="C5" s="22" t="s">
        <v>63</v>
      </c>
      <c r="D5" s="19" t="s">
        <v>1</v>
      </c>
      <c r="E5" s="19" t="s">
        <v>12</v>
      </c>
      <c r="F5" s="19" t="s">
        <v>8</v>
      </c>
      <c r="G5" s="20"/>
      <c r="H5" s="17" t="s">
        <v>6</v>
      </c>
      <c r="I5" s="21" t="s">
        <v>5</v>
      </c>
      <c r="J5" s="23">
        <v>36</v>
      </c>
      <c r="K5" s="23">
        <v>3</v>
      </c>
      <c r="L5" s="23">
        <v>36</v>
      </c>
      <c r="M5" s="23">
        <v>27</v>
      </c>
      <c r="N5" s="66"/>
    </row>
    <row r="6" spans="1:14" x14ac:dyDescent="0.3">
      <c r="A6" s="13">
        <v>3</v>
      </c>
      <c r="B6" s="47">
        <v>184551</v>
      </c>
      <c r="C6" s="22" t="s">
        <v>63</v>
      </c>
      <c r="D6" s="19" t="s">
        <v>2</v>
      </c>
      <c r="E6" s="19" t="s">
        <v>12</v>
      </c>
      <c r="F6" s="19" t="s">
        <v>8</v>
      </c>
      <c r="G6" s="20"/>
      <c r="H6" s="17" t="s">
        <v>6</v>
      </c>
      <c r="I6" s="21" t="s">
        <v>5</v>
      </c>
      <c r="J6" s="23">
        <v>4</v>
      </c>
      <c r="K6" s="23">
        <v>0</v>
      </c>
      <c r="L6" s="23">
        <v>4</v>
      </c>
      <c r="M6" s="23">
        <v>3</v>
      </c>
      <c r="N6" s="66"/>
    </row>
    <row r="7" spans="1:14" x14ac:dyDescent="0.3">
      <c r="A7" s="13">
        <v>4</v>
      </c>
      <c r="B7" s="47">
        <v>190</v>
      </c>
      <c r="C7" s="34" t="s">
        <v>59</v>
      </c>
      <c r="D7" s="35" t="s">
        <v>1</v>
      </c>
      <c r="E7" s="35" t="s">
        <v>12</v>
      </c>
      <c r="F7" s="35" t="s">
        <v>8</v>
      </c>
      <c r="G7" s="36"/>
      <c r="H7" s="37" t="s">
        <v>6</v>
      </c>
      <c r="I7" s="23" t="s">
        <v>5</v>
      </c>
      <c r="J7" s="23">
        <v>7</v>
      </c>
      <c r="K7" s="23">
        <v>0</v>
      </c>
      <c r="L7" s="23">
        <v>7</v>
      </c>
      <c r="M7" s="23">
        <v>4</v>
      </c>
      <c r="N7" s="66"/>
    </row>
    <row r="8" spans="1:14" x14ac:dyDescent="0.3">
      <c r="A8" s="13">
        <v>5</v>
      </c>
      <c r="B8" s="47">
        <v>187</v>
      </c>
      <c r="C8" s="34" t="s">
        <v>59</v>
      </c>
      <c r="D8" s="35" t="s">
        <v>2</v>
      </c>
      <c r="E8" s="35" t="s">
        <v>12</v>
      </c>
      <c r="F8" s="35" t="s">
        <v>8</v>
      </c>
      <c r="G8" s="36"/>
      <c r="H8" s="37" t="s">
        <v>6</v>
      </c>
      <c r="I8" s="23" t="s">
        <v>5</v>
      </c>
      <c r="J8" s="23">
        <v>3</v>
      </c>
      <c r="K8" s="23">
        <v>0</v>
      </c>
      <c r="L8" s="23">
        <v>3</v>
      </c>
      <c r="M8" s="23">
        <v>3</v>
      </c>
      <c r="N8" s="23">
        <v>1</v>
      </c>
    </row>
    <row r="9" spans="1:14" x14ac:dyDescent="0.3">
      <c r="A9" s="13">
        <v>6</v>
      </c>
      <c r="B9" s="46">
        <v>103761</v>
      </c>
      <c r="C9" s="40" t="s">
        <v>62</v>
      </c>
      <c r="D9" s="19" t="s">
        <v>67</v>
      </c>
      <c r="E9" s="19" t="s">
        <v>12</v>
      </c>
      <c r="F9" s="19" t="s">
        <v>8</v>
      </c>
      <c r="G9" s="20"/>
      <c r="H9" s="17" t="s">
        <v>6</v>
      </c>
      <c r="I9" s="21" t="s">
        <v>5</v>
      </c>
      <c r="J9" s="23">
        <v>6</v>
      </c>
      <c r="K9" s="23">
        <v>0</v>
      </c>
      <c r="L9" s="23">
        <v>4</v>
      </c>
      <c r="M9" s="23">
        <v>4</v>
      </c>
      <c r="N9" s="66"/>
    </row>
    <row r="10" spans="1:14" x14ac:dyDescent="0.3">
      <c r="A10" s="13">
        <v>7</v>
      </c>
      <c r="B10" s="47">
        <v>24955</v>
      </c>
      <c r="C10" s="22" t="s">
        <v>64</v>
      </c>
      <c r="D10" s="19" t="s">
        <v>1</v>
      </c>
      <c r="E10" s="19" t="s">
        <v>12</v>
      </c>
      <c r="F10" s="19" t="s">
        <v>8</v>
      </c>
      <c r="G10" s="20"/>
      <c r="H10" s="17" t="s">
        <v>6</v>
      </c>
      <c r="I10" s="21" t="s">
        <v>5</v>
      </c>
      <c r="J10" s="23">
        <v>46</v>
      </c>
      <c r="K10" s="23">
        <v>0</v>
      </c>
      <c r="L10" s="23">
        <v>45</v>
      </c>
      <c r="M10" s="23">
        <v>39</v>
      </c>
      <c r="N10" s="66"/>
    </row>
    <row r="11" spans="1:14" x14ac:dyDescent="0.3">
      <c r="A11" s="13">
        <v>8</v>
      </c>
      <c r="B11" s="47">
        <v>24957</v>
      </c>
      <c r="C11" s="22" t="s">
        <v>64</v>
      </c>
      <c r="D11" s="19" t="s">
        <v>2</v>
      </c>
      <c r="E11" s="19" t="s">
        <v>12</v>
      </c>
      <c r="F11" s="19" t="s">
        <v>8</v>
      </c>
      <c r="G11" s="20"/>
      <c r="H11" s="17" t="s">
        <v>6</v>
      </c>
      <c r="I11" s="21" t="s">
        <v>5</v>
      </c>
      <c r="J11" s="23">
        <v>46</v>
      </c>
      <c r="K11" s="23">
        <v>0</v>
      </c>
      <c r="L11" s="23">
        <v>45</v>
      </c>
      <c r="M11" s="23">
        <v>42</v>
      </c>
      <c r="N11" s="23">
        <v>1</v>
      </c>
    </row>
    <row r="12" spans="1:14" x14ac:dyDescent="0.3">
      <c r="A12" s="13">
        <v>9</v>
      </c>
      <c r="B12" s="46">
        <v>183491</v>
      </c>
      <c r="C12" s="38" t="s">
        <v>60</v>
      </c>
      <c r="D12" s="35" t="s">
        <v>1</v>
      </c>
      <c r="E12" s="35" t="s">
        <v>12</v>
      </c>
      <c r="F12" s="35" t="s">
        <v>8</v>
      </c>
      <c r="G12" s="36"/>
      <c r="H12" s="37" t="s">
        <v>6</v>
      </c>
      <c r="I12" s="23" t="s">
        <v>5</v>
      </c>
      <c r="J12" s="23">
        <v>47</v>
      </c>
      <c r="K12" s="23">
        <v>0</v>
      </c>
      <c r="L12" s="23">
        <v>45</v>
      </c>
      <c r="M12" s="23">
        <v>44</v>
      </c>
      <c r="N12" s="66"/>
    </row>
    <row r="13" spans="1:14" x14ac:dyDescent="0.3">
      <c r="A13" s="13">
        <v>10</v>
      </c>
      <c r="B13" s="46">
        <v>183492</v>
      </c>
      <c r="C13" s="38" t="s">
        <v>60</v>
      </c>
      <c r="D13" s="35" t="s">
        <v>2</v>
      </c>
      <c r="E13" s="35" t="s">
        <v>12</v>
      </c>
      <c r="F13" s="35" t="s">
        <v>8</v>
      </c>
      <c r="G13" s="36"/>
      <c r="H13" s="37" t="s">
        <v>6</v>
      </c>
      <c r="I13" s="23" t="s">
        <v>5</v>
      </c>
      <c r="J13" s="23">
        <v>32</v>
      </c>
      <c r="K13" s="23">
        <v>4</v>
      </c>
      <c r="L13" s="23">
        <v>32</v>
      </c>
      <c r="M13" s="23">
        <v>30</v>
      </c>
      <c r="N13" s="66"/>
    </row>
    <row r="14" spans="1:14" x14ac:dyDescent="0.3">
      <c r="A14" s="13">
        <v>11</v>
      </c>
      <c r="B14" s="46">
        <v>30096</v>
      </c>
      <c r="C14" s="39" t="s">
        <v>65</v>
      </c>
      <c r="D14" s="16" t="s">
        <v>3</v>
      </c>
      <c r="E14" s="16" t="s">
        <v>12</v>
      </c>
      <c r="F14" s="16" t="s">
        <v>8</v>
      </c>
      <c r="G14" s="17"/>
      <c r="H14" s="17" t="s">
        <v>6</v>
      </c>
      <c r="I14" s="18" t="s">
        <v>5</v>
      </c>
      <c r="J14" s="41">
        <v>3</v>
      </c>
      <c r="K14" s="41">
        <v>2</v>
      </c>
      <c r="L14" s="41">
        <v>3</v>
      </c>
      <c r="M14" s="41">
        <v>3</v>
      </c>
      <c r="N14" s="41">
        <v>0</v>
      </c>
    </row>
    <row r="15" spans="1:14" x14ac:dyDescent="0.3">
      <c r="A15" s="13">
        <v>12</v>
      </c>
      <c r="B15" s="47">
        <v>178301</v>
      </c>
      <c r="C15" s="39" t="s">
        <v>65</v>
      </c>
      <c r="D15" s="16" t="s">
        <v>3</v>
      </c>
      <c r="E15" s="19" t="s">
        <v>13</v>
      </c>
      <c r="F15" s="19" t="s">
        <v>8</v>
      </c>
      <c r="G15" s="20"/>
      <c r="H15" s="17" t="s">
        <v>6</v>
      </c>
      <c r="I15" s="21" t="s">
        <v>5</v>
      </c>
      <c r="J15" s="23">
        <v>0</v>
      </c>
      <c r="K15" s="23">
        <v>1</v>
      </c>
      <c r="L15" s="23">
        <v>1</v>
      </c>
      <c r="M15" s="23">
        <v>1</v>
      </c>
      <c r="N15" s="23">
        <v>0</v>
      </c>
    </row>
    <row r="16" spans="1:14" x14ac:dyDescent="0.3">
      <c r="A16" s="13">
        <v>13</v>
      </c>
      <c r="B16" s="47">
        <v>12995</v>
      </c>
      <c r="C16" s="15" t="s">
        <v>58</v>
      </c>
      <c r="D16" s="19" t="s">
        <v>3</v>
      </c>
      <c r="E16" s="19" t="s">
        <v>12</v>
      </c>
      <c r="F16" s="19" t="s">
        <v>8</v>
      </c>
      <c r="G16" s="20"/>
      <c r="H16" s="17" t="s">
        <v>6</v>
      </c>
      <c r="I16" s="21" t="s">
        <v>5</v>
      </c>
      <c r="J16" s="23">
        <v>3</v>
      </c>
      <c r="K16" s="23">
        <v>0</v>
      </c>
      <c r="L16" s="23">
        <v>2</v>
      </c>
      <c r="M16" s="23">
        <v>2</v>
      </c>
      <c r="N16" s="23">
        <v>0</v>
      </c>
    </row>
    <row r="17" spans="1:14" x14ac:dyDescent="0.3">
      <c r="A17" s="13">
        <v>14</v>
      </c>
      <c r="B17" s="47">
        <v>103760</v>
      </c>
      <c r="C17" s="15" t="s">
        <v>58</v>
      </c>
      <c r="D17" s="19" t="s">
        <v>3</v>
      </c>
      <c r="E17" s="19" t="s">
        <v>13</v>
      </c>
      <c r="F17" s="19" t="s">
        <v>8</v>
      </c>
      <c r="G17" s="20"/>
      <c r="H17" s="17" t="s">
        <v>6</v>
      </c>
      <c r="I17" s="21" t="s">
        <v>5</v>
      </c>
      <c r="J17" s="23">
        <v>6</v>
      </c>
      <c r="K17" s="23">
        <v>0</v>
      </c>
      <c r="L17" s="23">
        <v>6</v>
      </c>
      <c r="M17" s="23">
        <v>5</v>
      </c>
      <c r="N17" s="23">
        <v>1</v>
      </c>
    </row>
    <row r="18" spans="1:14" x14ac:dyDescent="0.3">
      <c r="A18" s="13">
        <v>15</v>
      </c>
      <c r="B18" s="47">
        <v>183470</v>
      </c>
      <c r="C18" s="38" t="s">
        <v>60</v>
      </c>
      <c r="D18" s="35" t="s">
        <v>1</v>
      </c>
      <c r="E18" s="35" t="s">
        <v>13</v>
      </c>
      <c r="F18" s="35" t="s">
        <v>8</v>
      </c>
      <c r="G18" s="36"/>
      <c r="H18" s="37" t="s">
        <v>6</v>
      </c>
      <c r="I18" s="23" t="s">
        <v>6</v>
      </c>
      <c r="J18" s="23"/>
      <c r="K18" s="23"/>
      <c r="L18" s="23"/>
      <c r="M18" s="23"/>
      <c r="N18" s="66"/>
    </row>
    <row r="19" spans="1:14" x14ac:dyDescent="0.3">
      <c r="A19" s="13">
        <v>16</v>
      </c>
      <c r="B19" s="46">
        <v>183471</v>
      </c>
      <c r="C19" s="38" t="s">
        <v>60</v>
      </c>
      <c r="D19" s="35" t="s">
        <v>2</v>
      </c>
      <c r="E19" s="35" t="s">
        <v>13</v>
      </c>
      <c r="F19" s="35" t="s">
        <v>8</v>
      </c>
      <c r="G19" s="36"/>
      <c r="H19" s="37" t="s">
        <v>6</v>
      </c>
      <c r="I19" s="23" t="s">
        <v>6</v>
      </c>
      <c r="J19" s="23"/>
      <c r="K19" s="23"/>
      <c r="L19" s="23"/>
      <c r="M19" s="23"/>
      <c r="N19" s="66"/>
    </row>
  </sheetData>
  <sortState xmlns:xlrd2="http://schemas.microsoft.com/office/spreadsheetml/2017/richdata2" ref="B4:N19">
    <sortCondition ref="C4:C19"/>
  </sortState>
  <dataValidations count="4">
    <dataValidation type="whole" operator="greaterThanOrEqual" allowBlank="1" showInputMessage="1" showErrorMessage="1" error="Počet prijatých študentov musí byť celé číslo rovné alebo väčšie ako 0." sqref="N14:N17 N4:N13 N18 N19" xr:uid="{00000000-0002-0000-0100-000000000000}">
      <formula1>0</formula1>
    </dataValidation>
    <dataValidation type="whole" operator="greaterThanOrEqual" allowBlank="1" showInputMessage="1" showErrorMessage="1" error="Počet priajtých uchádzačov musí byť celé číslo rovné alebo väčšie ako 0." sqref="L14:L17 L4:L13 L18 L19" xr:uid="{00000000-0002-0000-0100-000001000000}">
      <formula1>0</formula1>
    </dataValidation>
    <dataValidation type="whole" operator="greaterThanOrEqual" allowBlank="1" showInputMessage="1" showErrorMessage="1" error="Počet zapísaných študentov musí byť celé číslo rovné alebo väčšie ako 0." sqref="M14:M17 M4:M13 M18 M19" xr:uid="{00000000-0002-0000-0100-000002000000}">
      <formula1>0</formula1>
    </dataValidation>
    <dataValidation type="whole" operator="greaterThanOrEqual" allowBlank="1" showInputMessage="1" showErrorMessage="1" error="Počet uchádzačov musí byť celé číslo rovné alebo väčšie ako 0." sqref="J14:K17 J4:K13 J18:K18 J19:K19" xr:uid="{00000000-0002-0000-0100-000003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Nesprávne zadaný stupeň štúdia" error="Vymažte nesprávne vpísaný text a vyberte stupeň štúdia rozkliknutím z ponuky rozbaľovacieho zoznamu." xr:uid="{00000000-0002-0000-0100-000004000000}">
          <x14:formula1>
            <xm:f>'Pomocný hárok'!$A$2:$A$5</xm:f>
          </x14:formula1>
          <xm:sqref>D14:D15</xm:sqref>
        </x14:dataValidation>
        <x14:dataValidation type="list" allowBlank="1" showInputMessage="1" showErrorMessage="1" errorTitle="Nesprávne zadaný stupeň štúdia" error="Vymažte nesprávne vpísaný text a vyberte stupeň štúdia rozkliknutím z ponuky rozbaľovacieho zoznamu." xr:uid="{00000000-0002-0000-0100-000005000000}">
          <x14:formula1>
            <xm:f>'Pomocný hárok'!$A$2:$A$4</xm:f>
          </x14:formula1>
          <xm:sqref>D16:D17 D4:D13 D18 D19</xm:sqref>
        </x14:dataValidation>
        <x14:dataValidation type="list" allowBlank="1" showInputMessage="1" showErrorMessage="1" xr:uid="{00000000-0002-0000-0100-000006000000}">
          <x14:formula1>
            <xm:f>'Pomocný hárok'!$D$11:$D$12</xm:f>
          </x14:formula1>
          <xm:sqref>H14:H17 H4:H13 H18 H19</xm:sqref>
        </x14:dataValidation>
        <x14:dataValidation type="list" allowBlank="1" showInputMessage="1" showErrorMessage="1" xr:uid="{00000000-0002-0000-0100-000007000000}">
          <x14:formula1>
            <xm:f>'Pomocný hárok'!$A$11:$A$13</xm:f>
          </x14:formula1>
          <xm:sqref>G14:G17 G4:G13 G18 G19</xm:sqref>
        </x14:dataValidation>
        <x14:dataValidation type="list" allowBlank="1" showInputMessage="1" showErrorMessage="1" error="Formu štúdia vyberte z ponuky rozbaľovacieho zoznamu." xr:uid="{00000000-0002-0000-0100-000008000000}">
          <x14:formula1>
            <xm:f>'Pomocný hárok'!$A$17:$A$18</xm:f>
          </x14:formula1>
          <xm:sqref>E14:E17 E4:E13 E18 E19</xm:sqref>
        </x14:dataValidation>
        <x14:dataValidation type="list" allowBlank="1" showInputMessage="1" showErrorMessage="1" errorTitle="Nesprávne vložený text" error="Vyberte jazyk št. programu z ponuky rozbaľovacieho zoznamu." xr:uid="{00000000-0002-0000-0100-000009000000}">
          <x14:formula1>
            <xm:f>'Pomocný hárok'!$A$11:$A$13</xm:f>
          </x14:formula1>
          <xm:sqref>F14:F17 F4:F13 F18 F19</xm:sqref>
        </x14:dataValidation>
        <x14:dataValidation type="list" allowBlank="1" showInputMessage="1" showErrorMessage="1" errorTitle="Nesprávne vpísaný text" error="Vymažte nesprávne vpísaný text a vyberte možnosť Áno/Nie rozkliknutím z ponuky rozbaľovacieho zoznamu." xr:uid="{00000000-0002-0000-0100-00000A000000}">
          <x14:formula1>
            <xm:f>'Pomocný hárok'!$A$7:$A$8</xm:f>
          </x14:formula1>
          <xm:sqref>I14:I17 I4:I13 I18 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2:H25"/>
  <sheetViews>
    <sheetView workbookViewId="0">
      <selection activeCell="D8" sqref="D8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6640625" customWidth="1"/>
    <col min="5" max="6" width="15.88671875" customWidth="1"/>
    <col min="7" max="7" width="16.44140625" customWidth="1"/>
    <col min="8" max="8" width="16.88671875" customWidth="1"/>
  </cols>
  <sheetData>
    <row r="2" spans="2:8" ht="15" thickBot="1" x14ac:dyDescent="0.35">
      <c r="B2" s="29" t="s">
        <v>66</v>
      </c>
      <c r="C2" s="29"/>
      <c r="D2" s="48" t="s">
        <v>107</v>
      </c>
      <c r="E2" s="1"/>
      <c r="F2" s="1"/>
      <c r="G2" s="1"/>
    </row>
    <row r="3" spans="2:8" ht="15" thickBot="1" x14ac:dyDescent="0.35">
      <c r="B3" s="30" t="s">
        <v>70</v>
      </c>
      <c r="C3" s="31"/>
    </row>
    <row r="4" spans="2:8" x14ac:dyDescent="0.3">
      <c r="B4" s="28" t="s">
        <v>25</v>
      </c>
      <c r="C4" s="2" t="s">
        <v>26</v>
      </c>
      <c r="D4" s="73">
        <v>4</v>
      </c>
      <c r="E4" s="77">
        <f>SUM(D4:D7)</f>
        <v>13</v>
      </c>
      <c r="F4" s="68"/>
    </row>
    <row r="5" spans="2:8" x14ac:dyDescent="0.3">
      <c r="B5" s="28" t="s">
        <v>27</v>
      </c>
      <c r="C5" s="2" t="s">
        <v>28</v>
      </c>
      <c r="D5" s="73">
        <v>4</v>
      </c>
      <c r="E5" s="77"/>
      <c r="F5" s="68"/>
    </row>
    <row r="6" spans="2:8" x14ac:dyDescent="0.3">
      <c r="B6" s="28" t="s">
        <v>83</v>
      </c>
      <c r="C6" s="2" t="s">
        <v>105</v>
      </c>
      <c r="D6" s="73">
        <v>1</v>
      </c>
      <c r="E6" s="77"/>
      <c r="F6" s="68" t="s">
        <v>106</v>
      </c>
    </row>
    <row r="7" spans="2:8" x14ac:dyDescent="0.3">
      <c r="B7" s="28" t="s">
        <v>29</v>
      </c>
      <c r="C7" s="2" t="s">
        <v>30</v>
      </c>
      <c r="D7" s="73">
        <v>4</v>
      </c>
      <c r="E7" s="77"/>
      <c r="F7" s="68"/>
    </row>
    <row r="8" spans="2:8" x14ac:dyDescent="0.3">
      <c r="B8" s="28" t="s">
        <v>31</v>
      </c>
      <c r="C8" s="2" t="s">
        <v>32</v>
      </c>
      <c r="D8" s="73">
        <v>2</v>
      </c>
    </row>
    <row r="9" spans="2:8" x14ac:dyDescent="0.3">
      <c r="B9" s="28" t="s">
        <v>33</v>
      </c>
      <c r="C9" s="2" t="s">
        <v>34</v>
      </c>
      <c r="D9" s="3">
        <f>D8/E4</f>
        <v>0.15384615384615385</v>
      </c>
    </row>
    <row r="10" spans="2:8" x14ac:dyDescent="0.3">
      <c r="B10" s="28" t="s">
        <v>35</v>
      </c>
      <c r="C10" s="2" t="s">
        <v>36</v>
      </c>
      <c r="D10" s="4">
        <f>COUNTIF('Indikát. vstupu do vzd. FAKULTA'!H4:H26,"áno")</f>
        <v>0</v>
      </c>
    </row>
    <row r="11" spans="2:8" x14ac:dyDescent="0.3">
      <c r="B11" s="28" t="s">
        <v>37</v>
      </c>
      <c r="C11" s="2" t="s">
        <v>38</v>
      </c>
      <c r="D11" s="4">
        <f>COUNTIFS('Indikát. vstupu do vzd. FAKULTA'!H4:H26,"áno",'Indikát. vstupu do vzd. FAKULTA'!I4:I26,"nie")</f>
        <v>0</v>
      </c>
    </row>
    <row r="12" spans="2:8" x14ac:dyDescent="0.3">
      <c r="B12" s="28" t="s">
        <v>39</v>
      </c>
      <c r="C12" s="2" t="s">
        <v>40</v>
      </c>
      <c r="D12" s="5">
        <f>D11/E4</f>
        <v>0</v>
      </c>
    </row>
    <row r="13" spans="2:8" x14ac:dyDescent="0.3">
      <c r="D13" s="6"/>
    </row>
    <row r="14" spans="2:8" x14ac:dyDescent="0.3">
      <c r="D14" s="6"/>
      <c r="E14" s="69" t="s">
        <v>1</v>
      </c>
      <c r="F14" s="69" t="s">
        <v>87</v>
      </c>
      <c r="G14" s="69" t="s">
        <v>2</v>
      </c>
      <c r="H14" s="69" t="s">
        <v>3</v>
      </c>
    </row>
    <row r="15" spans="2:8" x14ac:dyDescent="0.3">
      <c r="B15" s="28" t="s">
        <v>17</v>
      </c>
      <c r="C15" s="2" t="s">
        <v>104</v>
      </c>
      <c r="D15" s="10"/>
      <c r="E15" s="74">
        <v>136</v>
      </c>
      <c r="F15" s="74">
        <v>19</v>
      </c>
      <c r="G15" s="74">
        <v>86</v>
      </c>
      <c r="H15" s="74">
        <v>12</v>
      </c>
    </row>
    <row r="16" spans="2:8" x14ac:dyDescent="0.3">
      <c r="B16" s="28" t="s">
        <v>18</v>
      </c>
      <c r="C16" s="2" t="s">
        <v>41</v>
      </c>
      <c r="D16" s="8"/>
      <c r="E16" s="74">
        <v>3</v>
      </c>
      <c r="F16" s="74">
        <v>1</v>
      </c>
      <c r="G16" s="74">
        <v>4</v>
      </c>
      <c r="H16" s="74">
        <v>3</v>
      </c>
    </row>
    <row r="17" spans="2:8" x14ac:dyDescent="0.3">
      <c r="B17" s="28" t="s">
        <v>19</v>
      </c>
      <c r="C17" s="2" t="s">
        <v>42</v>
      </c>
      <c r="D17" s="8"/>
      <c r="E17" s="74">
        <v>114</v>
      </c>
      <c r="F17" s="74">
        <v>16</v>
      </c>
      <c r="G17" s="74">
        <v>78</v>
      </c>
      <c r="H17" s="74">
        <v>11</v>
      </c>
    </row>
    <row r="18" spans="2:8" x14ac:dyDescent="0.3">
      <c r="B18" s="28" t="s">
        <v>43</v>
      </c>
      <c r="C18" s="2" t="s">
        <v>44</v>
      </c>
      <c r="D18" s="3" t="e">
        <f>D17/D15</f>
        <v>#DIV/0!</v>
      </c>
      <c r="E18" s="3">
        <f t="shared" ref="E18:H18" si="0">E17/E15</f>
        <v>0.83823529411764708</v>
      </c>
      <c r="F18" s="3">
        <f t="shared" si="0"/>
        <v>0.84210526315789469</v>
      </c>
      <c r="G18" s="3">
        <f t="shared" si="0"/>
        <v>0.90697674418604646</v>
      </c>
      <c r="H18" s="3">
        <f t="shared" si="0"/>
        <v>0.91666666666666663</v>
      </c>
    </row>
    <row r="19" spans="2:8" x14ac:dyDescent="0.3">
      <c r="B19" s="28" t="s">
        <v>45</v>
      </c>
      <c r="C19" s="2" t="s">
        <v>46</v>
      </c>
      <c r="D19" s="75">
        <v>2</v>
      </c>
    </row>
    <row r="20" spans="2:8" x14ac:dyDescent="0.3">
      <c r="B20" s="28" t="s">
        <v>47</v>
      </c>
      <c r="C20" s="2" t="s">
        <v>48</v>
      </c>
      <c r="D20" s="3">
        <f>D19/SUMIF('Indikát. vstupu do vzd. FAKULTA'!D4:D26,"Mgr.",'Indikát. vstupu do vzd. FAKULTA'!L4:L26)</f>
        <v>2.3809523809523808E-2</v>
      </c>
    </row>
    <row r="21" spans="2:8" x14ac:dyDescent="0.3">
      <c r="B21" s="28" t="s">
        <v>45</v>
      </c>
      <c r="C21" s="2" t="s">
        <v>49</v>
      </c>
      <c r="D21" s="75">
        <v>6</v>
      </c>
    </row>
    <row r="22" spans="2:8" x14ac:dyDescent="0.3">
      <c r="B22" s="28" t="s">
        <v>47</v>
      </c>
      <c r="C22" s="2" t="s">
        <v>50</v>
      </c>
      <c r="D22" s="3">
        <f>D21/SUMIF('Indikát. vstupu do vzd. FAKULTA'!D4:D26,"PhD.",'Indikát. vstupu do vzd. FAKULTA'!L4:L26)</f>
        <v>0.5</v>
      </c>
    </row>
    <row r="23" spans="2:8" x14ac:dyDescent="0.3">
      <c r="D23" s="7"/>
    </row>
    <row r="25" spans="2:8" x14ac:dyDescent="0.3">
      <c r="C25" s="67"/>
    </row>
  </sheetData>
  <mergeCells count="1">
    <mergeCell ref="E4:E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F45C7"/>
  </sheetPr>
  <dimension ref="B1:G14"/>
  <sheetViews>
    <sheetView workbookViewId="0">
      <selection activeCell="D9" sqref="D9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  <col min="6" max="6" width="10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29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2:7" x14ac:dyDescent="0.3">
      <c r="B4" s="49">
        <v>19557</v>
      </c>
      <c r="C4" t="s">
        <v>58</v>
      </c>
      <c r="D4" s="6" t="s">
        <v>67</v>
      </c>
      <c r="E4" t="s">
        <v>12</v>
      </c>
      <c r="F4" t="s">
        <v>71</v>
      </c>
    </row>
    <row r="5" spans="2:7" x14ac:dyDescent="0.3">
      <c r="B5" s="28" t="s">
        <v>17</v>
      </c>
      <c r="C5" s="2" t="s">
        <v>104</v>
      </c>
      <c r="D5" s="10">
        <v>13</v>
      </c>
    </row>
    <row r="6" spans="2:7" x14ac:dyDescent="0.3">
      <c r="B6" s="28" t="s">
        <v>18</v>
      </c>
      <c r="C6" s="2" t="s">
        <v>41</v>
      </c>
      <c r="D6" s="8">
        <v>1</v>
      </c>
    </row>
    <row r="7" spans="2:7" x14ac:dyDescent="0.3">
      <c r="B7" s="33" t="s">
        <v>19</v>
      </c>
      <c r="C7" s="2" t="s">
        <v>42</v>
      </c>
      <c r="D7" s="8">
        <v>12</v>
      </c>
    </row>
    <row r="8" spans="2:7" x14ac:dyDescent="0.3">
      <c r="B8" s="28" t="s">
        <v>43</v>
      </c>
      <c r="C8" s="2" t="s">
        <v>44</v>
      </c>
      <c r="D8" s="3">
        <f>D7/(D5+D6)</f>
        <v>0.8571428571428571</v>
      </c>
      <c r="E8" s="9"/>
      <c r="F8" s="9"/>
      <c r="G8" s="9"/>
    </row>
    <row r="9" spans="2:7" x14ac:dyDescent="0.3">
      <c r="C9" s="2" t="s">
        <v>85</v>
      </c>
      <c r="D9" s="11">
        <v>12</v>
      </c>
      <c r="E9" s="9"/>
      <c r="F9" s="9"/>
      <c r="G9" s="9"/>
    </row>
    <row r="10" spans="2:7" x14ac:dyDescent="0.3">
      <c r="B10" s="28" t="s">
        <v>45</v>
      </c>
      <c r="C10" s="71"/>
      <c r="D10" s="11">
        <v>0</v>
      </c>
    </row>
    <row r="11" spans="2:7" x14ac:dyDescent="0.3">
      <c r="B11" s="28" t="s">
        <v>47</v>
      </c>
      <c r="C11" s="71"/>
      <c r="D11" s="3">
        <f>D10/D9</f>
        <v>0</v>
      </c>
    </row>
    <row r="12" spans="2:7" x14ac:dyDescent="0.3">
      <c r="D12" s="7"/>
    </row>
    <row r="14" spans="2:7" x14ac:dyDescent="0.3">
      <c r="C14" s="7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45C7"/>
  </sheetPr>
  <dimension ref="B1:G12"/>
  <sheetViews>
    <sheetView workbookViewId="0">
      <selection activeCell="C5" sqref="C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29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2:7" x14ac:dyDescent="0.3">
      <c r="B4" s="50">
        <v>184552</v>
      </c>
      <c r="C4" t="s">
        <v>68</v>
      </c>
      <c r="D4" s="6" t="s">
        <v>1</v>
      </c>
      <c r="E4" t="s">
        <v>12</v>
      </c>
      <c r="F4" t="s">
        <v>71</v>
      </c>
    </row>
    <row r="5" spans="2:7" x14ac:dyDescent="0.3">
      <c r="B5" s="28" t="s">
        <v>17</v>
      </c>
      <c r="C5" s="2" t="s">
        <v>104</v>
      </c>
      <c r="D5" s="10">
        <v>36</v>
      </c>
    </row>
    <row r="6" spans="2:7" x14ac:dyDescent="0.3">
      <c r="B6" s="28" t="s">
        <v>18</v>
      </c>
      <c r="C6" s="2" t="s">
        <v>41</v>
      </c>
      <c r="D6" s="8">
        <v>3</v>
      </c>
    </row>
    <row r="7" spans="2:7" x14ac:dyDescent="0.3">
      <c r="B7" s="33" t="s">
        <v>19</v>
      </c>
      <c r="C7" s="2" t="s">
        <v>42</v>
      </c>
      <c r="D7" s="8">
        <v>27</v>
      </c>
    </row>
    <row r="8" spans="2:7" x14ac:dyDescent="0.3">
      <c r="B8" s="28" t="s">
        <v>43</v>
      </c>
      <c r="C8" s="2" t="s">
        <v>44</v>
      </c>
      <c r="D8" s="3">
        <f>D7/(D5+D6)</f>
        <v>0.69230769230769229</v>
      </c>
      <c r="E8" s="9"/>
      <c r="F8" s="9"/>
      <c r="G8" s="9"/>
    </row>
    <row r="9" spans="2:7" x14ac:dyDescent="0.3">
      <c r="C9" s="2" t="s">
        <v>88</v>
      </c>
      <c r="D9" s="11">
        <v>36</v>
      </c>
      <c r="E9" s="9"/>
      <c r="F9" s="9"/>
      <c r="G9" s="9"/>
    </row>
    <row r="10" spans="2:7" x14ac:dyDescent="0.3">
      <c r="B10" s="28" t="s">
        <v>45</v>
      </c>
      <c r="C10" s="71"/>
      <c r="D10" s="11"/>
    </row>
    <row r="11" spans="2:7" x14ac:dyDescent="0.3">
      <c r="B11" s="28" t="s">
        <v>47</v>
      </c>
      <c r="C11" s="71"/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45C7"/>
  </sheetPr>
  <dimension ref="B1:G13"/>
  <sheetViews>
    <sheetView workbookViewId="0">
      <selection activeCell="C16" sqref="C16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29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2:7" x14ac:dyDescent="0.3">
      <c r="B4" s="50">
        <v>184551</v>
      </c>
      <c r="C4" t="s">
        <v>69</v>
      </c>
      <c r="D4" s="6" t="s">
        <v>2</v>
      </c>
      <c r="E4" t="s">
        <v>12</v>
      </c>
      <c r="F4" t="s">
        <v>71</v>
      </c>
    </row>
    <row r="5" spans="2:7" x14ac:dyDescent="0.3">
      <c r="B5" s="28" t="s">
        <v>17</v>
      </c>
      <c r="C5" s="2" t="s">
        <v>104</v>
      </c>
      <c r="D5" s="10">
        <v>4</v>
      </c>
    </row>
    <row r="6" spans="2:7" x14ac:dyDescent="0.3">
      <c r="B6" s="28" t="s">
        <v>18</v>
      </c>
      <c r="C6" s="2" t="s">
        <v>41</v>
      </c>
      <c r="D6" s="8">
        <v>0</v>
      </c>
    </row>
    <row r="7" spans="2:7" x14ac:dyDescent="0.3">
      <c r="B7" s="33" t="s">
        <v>19</v>
      </c>
      <c r="C7" s="2" t="s">
        <v>42</v>
      </c>
      <c r="D7" s="8">
        <v>3</v>
      </c>
    </row>
    <row r="8" spans="2:7" x14ac:dyDescent="0.3">
      <c r="B8" s="28" t="s">
        <v>43</v>
      </c>
      <c r="C8" s="2" t="s">
        <v>44</v>
      </c>
      <c r="D8" s="3">
        <f>D7/(D5+D6)</f>
        <v>0.75</v>
      </c>
      <c r="E8" s="9"/>
      <c r="F8" s="9"/>
      <c r="G8" s="9"/>
    </row>
    <row r="9" spans="2:7" x14ac:dyDescent="0.3">
      <c r="C9" s="2" t="s">
        <v>89</v>
      </c>
      <c r="D9" s="11">
        <v>4</v>
      </c>
      <c r="E9" s="9"/>
      <c r="F9" s="9"/>
      <c r="G9" s="9"/>
    </row>
    <row r="10" spans="2:7" x14ac:dyDescent="0.3">
      <c r="B10" s="28" t="s">
        <v>45</v>
      </c>
      <c r="C10" s="2" t="s">
        <v>84</v>
      </c>
      <c r="D10" s="11">
        <v>0</v>
      </c>
      <c r="E10" s="72"/>
    </row>
    <row r="11" spans="2:7" x14ac:dyDescent="0.3">
      <c r="B11" s="28" t="s">
        <v>47</v>
      </c>
      <c r="C11" s="2" t="s">
        <v>86</v>
      </c>
      <c r="D11" s="3">
        <f>D10/D9</f>
        <v>0</v>
      </c>
    </row>
    <row r="12" spans="2:7" x14ac:dyDescent="0.3">
      <c r="D12" s="7"/>
    </row>
    <row r="13" spans="2:7" x14ac:dyDescent="0.3">
      <c r="C13" s="7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45C7"/>
  </sheetPr>
  <dimension ref="B1:G12"/>
  <sheetViews>
    <sheetView workbookViewId="0">
      <selection activeCell="C5" sqref="C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29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2:7" x14ac:dyDescent="0.3">
      <c r="B4" s="50">
        <v>190</v>
      </c>
      <c r="C4" t="s">
        <v>59</v>
      </c>
      <c r="D4" s="6" t="s">
        <v>1</v>
      </c>
      <c r="E4" t="s">
        <v>12</v>
      </c>
      <c r="F4" t="s">
        <v>71</v>
      </c>
    </row>
    <row r="5" spans="2:7" x14ac:dyDescent="0.3">
      <c r="B5" s="28" t="s">
        <v>17</v>
      </c>
      <c r="C5" s="2" t="s">
        <v>104</v>
      </c>
      <c r="D5" s="10">
        <v>7</v>
      </c>
    </row>
    <row r="6" spans="2:7" x14ac:dyDescent="0.3">
      <c r="B6" s="28" t="s">
        <v>18</v>
      </c>
      <c r="C6" s="2" t="s">
        <v>41</v>
      </c>
      <c r="D6" s="8">
        <v>0</v>
      </c>
    </row>
    <row r="7" spans="2:7" x14ac:dyDescent="0.3">
      <c r="B7" s="33" t="s">
        <v>19</v>
      </c>
      <c r="C7" s="2" t="s">
        <v>42</v>
      </c>
      <c r="D7" s="8">
        <v>4</v>
      </c>
    </row>
    <row r="8" spans="2:7" x14ac:dyDescent="0.3">
      <c r="B8" s="28" t="s">
        <v>43</v>
      </c>
      <c r="C8" s="2" t="s">
        <v>44</v>
      </c>
      <c r="D8" s="3">
        <f>D7/(D5+D6)</f>
        <v>0.5714285714285714</v>
      </c>
      <c r="E8" s="9"/>
      <c r="F8" s="9"/>
      <c r="G8" s="9"/>
    </row>
    <row r="9" spans="2:7" x14ac:dyDescent="0.3">
      <c r="C9" s="2" t="s">
        <v>88</v>
      </c>
      <c r="D9" s="11">
        <v>7</v>
      </c>
      <c r="E9" s="9"/>
      <c r="F9" s="9"/>
      <c r="G9" s="9"/>
    </row>
    <row r="10" spans="2:7" x14ac:dyDescent="0.3">
      <c r="B10" s="28" t="s">
        <v>45</v>
      </c>
      <c r="C10" s="71"/>
      <c r="D10" s="11"/>
    </row>
    <row r="11" spans="2:7" x14ac:dyDescent="0.3">
      <c r="B11" s="28" t="s">
        <v>47</v>
      </c>
      <c r="C11" s="71"/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45C7"/>
  </sheetPr>
  <dimension ref="B1:G12"/>
  <sheetViews>
    <sheetView workbookViewId="0">
      <selection activeCell="C5" sqref="C5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29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2:7" x14ac:dyDescent="0.3">
      <c r="B4" s="50">
        <v>187</v>
      </c>
      <c r="C4" t="s">
        <v>59</v>
      </c>
      <c r="D4" s="6" t="s">
        <v>2</v>
      </c>
      <c r="E4" t="s">
        <v>12</v>
      </c>
      <c r="F4" t="s">
        <v>71</v>
      </c>
    </row>
    <row r="5" spans="2:7" x14ac:dyDescent="0.3">
      <c r="B5" s="28" t="s">
        <v>17</v>
      </c>
      <c r="C5" s="2" t="s">
        <v>104</v>
      </c>
      <c r="D5" s="10">
        <v>3</v>
      </c>
    </row>
    <row r="6" spans="2:7" x14ac:dyDescent="0.3">
      <c r="B6" s="28" t="s">
        <v>18</v>
      </c>
      <c r="C6" s="2" t="s">
        <v>41</v>
      </c>
      <c r="D6" s="8">
        <v>0</v>
      </c>
    </row>
    <row r="7" spans="2:7" x14ac:dyDescent="0.3">
      <c r="B7" s="33" t="s">
        <v>19</v>
      </c>
      <c r="C7" s="2" t="s">
        <v>42</v>
      </c>
      <c r="D7" s="8">
        <v>3</v>
      </c>
    </row>
    <row r="8" spans="2:7" x14ac:dyDescent="0.3">
      <c r="B8" s="28" t="s">
        <v>43</v>
      </c>
      <c r="C8" s="2" t="s">
        <v>44</v>
      </c>
      <c r="D8" s="3">
        <f>D7/(D5+D6)</f>
        <v>1</v>
      </c>
      <c r="E8" s="9"/>
      <c r="F8" s="9"/>
      <c r="G8" s="9"/>
    </row>
    <row r="9" spans="2:7" x14ac:dyDescent="0.3">
      <c r="C9" s="2" t="s">
        <v>89</v>
      </c>
      <c r="D9" s="11">
        <v>3</v>
      </c>
      <c r="E9" s="9"/>
      <c r="F9" s="9"/>
      <c r="G9" s="9"/>
    </row>
    <row r="10" spans="2:7" x14ac:dyDescent="0.3">
      <c r="B10" s="28" t="s">
        <v>45</v>
      </c>
      <c r="C10" s="2" t="s">
        <v>46</v>
      </c>
      <c r="D10" s="11">
        <v>1</v>
      </c>
      <c r="E10" s="72"/>
    </row>
    <row r="11" spans="2:7" x14ac:dyDescent="0.3">
      <c r="B11" s="28" t="s">
        <v>47</v>
      </c>
      <c r="C11" s="2" t="s">
        <v>48</v>
      </c>
      <c r="D11" s="3">
        <f>D10/D9</f>
        <v>0.33333333333333331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8F45C7"/>
  </sheetPr>
  <dimension ref="B1:G12"/>
  <sheetViews>
    <sheetView workbookViewId="0">
      <selection activeCell="C10" sqref="C10"/>
    </sheetView>
  </sheetViews>
  <sheetFormatPr defaultColWidth="8.88671875" defaultRowHeight="14.4" x14ac:dyDescent="0.3"/>
  <cols>
    <col min="1" max="1" width="2.88671875" customWidth="1"/>
    <col min="3" max="3" width="98.88671875" customWidth="1"/>
    <col min="4" max="4" width="18.44140625" customWidth="1"/>
  </cols>
  <sheetData>
    <row r="1" spans="2:7" x14ac:dyDescent="0.3">
      <c r="C1" t="s">
        <v>102</v>
      </c>
    </row>
    <row r="2" spans="2:7" x14ac:dyDescent="0.3">
      <c r="B2" s="32" t="s">
        <v>51</v>
      </c>
      <c r="C2" s="32"/>
      <c r="D2" s="32"/>
      <c r="E2" s="32"/>
      <c r="F2" s="29"/>
    </row>
    <row r="3" spans="2:7" x14ac:dyDescent="0.3">
      <c r="B3" s="32" t="s">
        <v>54</v>
      </c>
      <c r="C3" s="32" t="s">
        <v>55</v>
      </c>
      <c r="D3" s="32" t="s">
        <v>56</v>
      </c>
      <c r="E3" s="32" t="s">
        <v>57</v>
      </c>
      <c r="F3" s="29" t="s">
        <v>80</v>
      </c>
    </row>
    <row r="4" spans="2:7" x14ac:dyDescent="0.3">
      <c r="B4" s="49">
        <v>103761</v>
      </c>
      <c r="C4" t="s">
        <v>58</v>
      </c>
      <c r="D4" s="6" t="s">
        <v>72</v>
      </c>
      <c r="E4" t="s">
        <v>12</v>
      </c>
      <c r="F4" t="s">
        <v>73</v>
      </c>
    </row>
    <row r="5" spans="2:7" x14ac:dyDescent="0.3">
      <c r="B5" s="28" t="s">
        <v>17</v>
      </c>
      <c r="C5" s="2" t="s">
        <v>104</v>
      </c>
      <c r="D5" s="10">
        <v>6</v>
      </c>
    </row>
    <row r="6" spans="2:7" x14ac:dyDescent="0.3">
      <c r="B6" s="28" t="s">
        <v>18</v>
      </c>
      <c r="C6" s="2" t="s">
        <v>41</v>
      </c>
      <c r="D6" s="8">
        <v>0</v>
      </c>
    </row>
    <row r="7" spans="2:7" x14ac:dyDescent="0.3">
      <c r="B7" s="33" t="s">
        <v>19</v>
      </c>
      <c r="C7" s="2" t="s">
        <v>42</v>
      </c>
      <c r="D7" s="8">
        <v>4</v>
      </c>
    </row>
    <row r="8" spans="2:7" x14ac:dyDescent="0.3">
      <c r="B8" s="28" t="s">
        <v>43</v>
      </c>
      <c r="C8" s="2" t="s">
        <v>44</v>
      </c>
      <c r="D8" s="3">
        <f>D7/(D5+D6)</f>
        <v>0.66666666666666663</v>
      </c>
      <c r="E8" s="9"/>
      <c r="F8" s="9"/>
      <c r="G8" s="9"/>
    </row>
    <row r="9" spans="2:7" x14ac:dyDescent="0.3">
      <c r="C9" s="2" t="s">
        <v>90</v>
      </c>
      <c r="D9" s="11">
        <v>4</v>
      </c>
      <c r="E9" s="9"/>
      <c r="F9" s="9"/>
      <c r="G9" s="9"/>
    </row>
    <row r="10" spans="2:7" x14ac:dyDescent="0.3">
      <c r="B10" s="28" t="s">
        <v>45</v>
      </c>
      <c r="C10" s="76"/>
      <c r="D10" s="11"/>
    </row>
    <row r="11" spans="2:7" x14ac:dyDescent="0.3">
      <c r="B11" s="28" t="s">
        <v>47</v>
      </c>
      <c r="C11" s="76"/>
      <c r="D11" s="3">
        <f>D10/D9</f>
        <v>0</v>
      </c>
    </row>
    <row r="12" spans="2:7" x14ac:dyDescent="0.3">
      <c r="D12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Pomocný hárok</vt:lpstr>
      <vt:lpstr>Indikát. vstupu do vzd. FAKULTA</vt:lpstr>
      <vt:lpstr>Indikátor vstupu do vzd.SUM FA </vt:lpstr>
      <vt:lpstr>Ind_vst_do_vzd_1_KT_MgrKE</vt:lpstr>
      <vt:lpstr>Ind_vst_do_vzd_2_SP_BcKE</vt:lpstr>
      <vt:lpstr>Ind_vst_do_vzd_3_SP_MgrKE</vt:lpstr>
      <vt:lpstr>Ind_vst_do_vzd_4_UJNV_BcKE_</vt:lpstr>
      <vt:lpstr>Ind_vst_do_vzd_5_UJNV_MgrKE</vt:lpstr>
      <vt:lpstr>Ind_vst_do_vzd_6_KT_MgrSK</vt:lpstr>
      <vt:lpstr>Ind_vst_do_vzd_7_SP_BcSK</vt:lpstr>
      <vt:lpstr>Ind_vst_do_vzd_8_SP_MgrSK</vt:lpstr>
      <vt:lpstr>Ind_vst_do_vzd_9_SP_UHCH_Bc_d</vt:lpstr>
      <vt:lpstr>Ind_vst_do_vzd_10_UHCH_Mgr_d</vt:lpstr>
      <vt:lpstr>Ind_vst_do_vzd_11_ChMP_PhD_d</vt:lpstr>
      <vt:lpstr>Ind_vst_do_vzd_12_ChMP_PhD_e</vt:lpstr>
      <vt:lpstr>Ind_vst_do_vzd_13_KT_PhD_d</vt:lpstr>
      <vt:lpstr>Ind_vst_do_vzd_14_KT_PhD_e</vt:lpstr>
      <vt:lpstr>Ind_vst_do_vzd_15_UHCH_Bc-e</vt:lpstr>
      <vt:lpstr>Ind_vst_do_vzd_16_UHCH_Mgr-e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Dodulovci</dc:creator>
  <cp:lastModifiedBy>Jana Kiškovská</cp:lastModifiedBy>
  <cp:lastPrinted>2024-10-25T08:56:07Z</cp:lastPrinted>
  <dcterms:created xsi:type="dcterms:W3CDTF">2022-01-31T16:21:23Z</dcterms:created>
  <dcterms:modified xsi:type="dcterms:W3CDTF">2024-10-29T08:14:21Z</dcterms:modified>
</cp:coreProperties>
</file>